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app2.cardiff.gov.uk\c763789\Open Data\July 2017\Published\"/>
    </mc:Choice>
  </mc:AlternateContent>
  <bookViews>
    <workbookView xWindow="0" yWindow="0" windowWidth="19200" windowHeight="11460"/>
  </bookViews>
  <sheets>
    <sheet name="Summary" sheetId="1" r:id="rId1"/>
    <sheet name="Apr_2017" sheetId="2" r:id="rId2"/>
    <sheet name="May_2017" sheetId="3" r:id="rId3"/>
    <sheet name="June_2017" sheetId="4" r:id="rId4"/>
    <sheet name="July_2017" sheetId="5" r:id="rId5"/>
    <sheet name="Aug_2017" sheetId="6" r:id="rId6"/>
    <sheet name="Sep_2017" sheetId="7" r:id="rId7"/>
    <sheet name="Oct_2017" sheetId="8" r:id="rId8"/>
    <sheet name="Nov_2017" sheetId="9" r:id="rId9"/>
    <sheet name="Dec_2017" sheetId="10" r:id="rId10"/>
    <sheet name="Jan_2018" sheetId="11" r:id="rId11"/>
    <sheet name="Feb_2018" sheetId="12" r:id="rId12"/>
    <sheet name="Mar_2018" sheetId="13" r:id="rId13"/>
  </sheets>
  <calcPr calcId="162913" fullCalcOnLoad="1"/>
</workbook>
</file>

<file path=xl/calcChain.xml><?xml version="1.0" encoding="utf-8"?>
<calcChain xmlns="http://schemas.openxmlformats.org/spreadsheetml/2006/main">
  <c r="B25" i="1" l="1"/>
  <c r="B32" i="1" s="1"/>
  <c r="I24" i="1"/>
  <c r="G24" i="1"/>
  <c r="F24" i="1"/>
  <c r="E24" i="1"/>
  <c r="I23" i="1"/>
  <c r="I30" i="1" s="1"/>
  <c r="G23" i="1"/>
  <c r="F23" i="1"/>
  <c r="E23" i="1"/>
  <c r="B23" i="1"/>
  <c r="B20" i="1"/>
  <c r="B19" i="1"/>
  <c r="I18" i="1"/>
  <c r="G18" i="1"/>
  <c r="F18" i="1"/>
  <c r="E18" i="1"/>
  <c r="B18" i="1"/>
  <c r="I17" i="1"/>
  <c r="B13" i="1"/>
  <c r="G12" i="1"/>
  <c r="F12" i="1"/>
  <c r="F32" i="1" s="1"/>
  <c r="E12" i="1"/>
  <c r="I11" i="1"/>
  <c r="H11" i="1"/>
  <c r="G11" i="1"/>
  <c r="F11" i="1"/>
  <c r="E11" i="1"/>
  <c r="B11" i="1"/>
  <c r="B6" i="1"/>
  <c r="G5" i="1"/>
  <c r="F5" i="1"/>
  <c r="E5" i="1"/>
  <c r="I4" i="1"/>
  <c r="H4" i="1"/>
  <c r="G4" i="1"/>
  <c r="F4" i="1"/>
  <c r="E4" i="1"/>
  <c r="B4" i="1"/>
  <c r="B32" i="13"/>
  <c r="B24" i="1" s="1"/>
  <c r="B18" i="13"/>
  <c r="B26" i="1" s="1"/>
  <c r="B32" i="12"/>
  <c r="B18" i="12"/>
  <c r="B32" i="11"/>
  <c r="B18" i="11"/>
  <c r="B32" i="10"/>
  <c r="B18" i="10"/>
  <c r="B32" i="9"/>
  <c r="B18" i="9"/>
  <c r="B32" i="8"/>
  <c r="B18" i="8"/>
  <c r="H43" i="7"/>
  <c r="G43" i="7"/>
  <c r="B40" i="7"/>
  <c r="B43" i="7" s="1"/>
  <c r="B39" i="7"/>
  <c r="B25" i="7"/>
  <c r="H41" i="6"/>
  <c r="G41" i="6"/>
  <c r="B34" i="6"/>
  <c r="B32" i="6"/>
  <c r="B38" i="6" s="1"/>
  <c r="B30" i="6"/>
  <c r="B23" i="6"/>
  <c r="B21" i="6"/>
  <c r="H37" i="5"/>
  <c r="H12" i="1" s="1"/>
  <c r="G37" i="5"/>
  <c r="I12" i="1" s="1"/>
  <c r="I32" i="1" s="1"/>
  <c r="B34" i="5"/>
  <c r="B19" i="5"/>
  <c r="B14" i="1" s="1"/>
  <c r="H35" i="4"/>
  <c r="G35" i="4"/>
  <c r="B32" i="4"/>
  <c r="B25" i="4"/>
  <c r="B12" i="4"/>
  <c r="B10" i="4"/>
  <c r="B18" i="4" s="1"/>
  <c r="B6" i="4"/>
  <c r="H30" i="3"/>
  <c r="H5" i="1" s="1"/>
  <c r="G30" i="3"/>
  <c r="B21" i="3"/>
  <c r="B27" i="3" s="1"/>
  <c r="B30" i="3" s="1"/>
  <c r="B9" i="3"/>
  <c r="B14" i="3" s="1"/>
  <c r="H30" i="2"/>
  <c r="G30" i="2"/>
  <c r="I5" i="1" s="1"/>
  <c r="B27" i="2"/>
  <c r="B30" i="2" s="1"/>
  <c r="B21" i="2"/>
  <c r="B14" i="2"/>
  <c r="B7" i="1" s="1"/>
  <c r="B10" i="2"/>
  <c r="G32" i="1"/>
  <c r="E32" i="1"/>
  <c r="H30" i="1"/>
  <c r="G30" i="1"/>
  <c r="F30" i="1"/>
  <c r="E30" i="1"/>
  <c r="E35" i="1" s="1"/>
  <c r="B30" i="1"/>
  <c r="F35" i="1" l="1"/>
  <c r="B33" i="1"/>
  <c r="I35" i="1"/>
  <c r="B35" i="4"/>
  <c r="H32" i="1"/>
  <c r="B41" i="6"/>
  <c r="B12" i="1"/>
  <c r="L30" i="1"/>
  <c r="F31" i="1"/>
  <c r="H31" i="1"/>
  <c r="H35" i="1" s="1"/>
  <c r="B37" i="5"/>
  <c r="B5" i="1"/>
  <c r="B31" i="1" s="1"/>
  <c r="G31" i="1"/>
  <c r="G35" i="1" s="1"/>
  <c r="L32" i="1" l="1"/>
  <c r="M32" i="1" s="1"/>
  <c r="O32" i="1" s="1"/>
  <c r="B35" i="1"/>
  <c r="F33" i="1"/>
  <c r="G33" i="1"/>
  <c r="M30" i="1"/>
  <c r="L33" i="1"/>
  <c r="I39" i="1"/>
  <c r="H33" i="1"/>
  <c r="M33" i="1" l="1"/>
  <c r="M35" i="1" s="1"/>
  <c r="O30" i="1"/>
  <c r="O35" i="1" s="1"/>
  <c r="O39" i="1" s="1"/>
  <c r="M39" i="1" l="1"/>
</calcChain>
</file>

<file path=xl/sharedStrings.xml><?xml version="1.0" encoding="utf-8"?>
<sst xmlns="http://schemas.openxmlformats.org/spreadsheetml/2006/main" count="650" uniqueCount="97">
  <si>
    <t xml:space="preserve">Number of;   </t>
  </si>
  <si>
    <t>Fines Issued</t>
  </si>
  <si>
    <t>Number of;</t>
  </si>
  <si>
    <t>Appeals Rejected</t>
  </si>
  <si>
    <t>Appeals Accepted</t>
  </si>
  <si>
    <t>Cases written off</t>
  </si>
  <si>
    <t>PCN's paid to date</t>
  </si>
  <si>
    <t>Income rcv'd to date</t>
  </si>
  <si>
    <t>Q1   -    April - June 2017</t>
  </si>
  <si>
    <t>Parking</t>
  </si>
  <si>
    <t xml:space="preserve"> </t>
  </si>
  <si>
    <t>BusLane</t>
  </si>
  <si>
    <t>CCTV</t>
  </si>
  <si>
    <t>Camera Car</t>
  </si>
  <si>
    <t>Yellow Box Junction</t>
  </si>
  <si>
    <t xml:space="preserve">  </t>
  </si>
  <si>
    <t>Q2   -    July - September 2017</t>
  </si>
  <si>
    <t>Q3   -    October - December 2017</t>
  </si>
  <si>
    <t>Yellow Box Junction/Banned Turns</t>
  </si>
  <si>
    <t>Q4   -   January - March 2018</t>
  </si>
  <si>
    <t>Q1 &amp; 2 Issued Totals</t>
  </si>
  <si>
    <t>Q1 &amp; 2 Stats</t>
  </si>
  <si>
    <t>Written Off</t>
  </si>
  <si>
    <t xml:space="preserve">Q1 &amp; 2 Remaining fines expected to be paid </t>
  </si>
  <si>
    <t>Q1 &amp; 2 Projected Income Totals</t>
  </si>
  <si>
    <t>Yellow Box Junction/Banned Turn</t>
  </si>
  <si>
    <t>Overall Q1 &amp; 2 Total Issued</t>
  </si>
  <si>
    <t>Overall Q1 &amp; 2 Total to date</t>
  </si>
  <si>
    <r>
      <rPr>
        <b/>
        <i/>
        <sz val="14"/>
        <color rgb="FF7030A0"/>
        <rFont val="Calibri"/>
        <family val="2"/>
      </rPr>
      <t>Projected</t>
    </r>
    <r>
      <rPr>
        <b/>
        <sz val="14"/>
        <color rgb="FF7030A0"/>
        <rFont val="Calibri"/>
        <family val="2"/>
      </rPr>
      <t xml:space="preserve"> </t>
    </r>
    <r>
      <rPr>
        <b/>
        <sz val="12"/>
        <color rgb="FF000000"/>
        <rFont val="Calibri"/>
        <family val="2"/>
      </rPr>
      <t>Expenditure for 2017/18 Quarter 1 &amp; 2</t>
    </r>
  </si>
  <si>
    <t>**Expenditure based on current full year projection - Subject to change.</t>
  </si>
  <si>
    <t>Q1 &amp; 2 Shortfall</t>
  </si>
  <si>
    <t>Surplus</t>
  </si>
  <si>
    <t xml:space="preserve">Issued &amp; Income statistics report run via Chipside as @ 10th October 2017. </t>
  </si>
  <si>
    <t>PCN's Paid / Appealed / Written off - Provided as per month processed, supplied by Andrew Down in the Notice, Processing  &amp; Appeals Team</t>
  </si>
  <si>
    <t>Any additional surplus or deficit generated by the account is transferred to the Parking Reserve and can only be used for specific purposes such as supporting public transport services, off-street parking and highway improvements in accordance with section 55 of the Road Traffic Regulations Act 1984.</t>
  </si>
  <si>
    <t>Quantity Paid to date</t>
  </si>
  <si>
    <t>Totals</t>
  </si>
  <si>
    <t>Camera Car Contraventions</t>
  </si>
  <si>
    <t xml:space="preserve">Adam Street (YBJ) </t>
  </si>
  <si>
    <t>Bute St/Bute Terrace/Customhouse st/Hayes (YBJ)</t>
  </si>
  <si>
    <t>David Street/Bridge Street/Charles Street (YBJ)</t>
  </si>
  <si>
    <t>Birchgrove Rd J/W Manor Way, Tongwynlais (BT)</t>
  </si>
  <si>
    <t>Crystal Glenn J/W Heathwood Rd, Heath (BT)</t>
  </si>
  <si>
    <t>Hayes Bridge Road, John Lewis, City Centre (BT)</t>
  </si>
  <si>
    <t>North Road J/W College Road, Cathays Park (BT)</t>
  </si>
  <si>
    <t>Westgate Street, City Centre (BT)</t>
  </si>
  <si>
    <t>Yellow Box/Banned turns Month Total</t>
  </si>
  <si>
    <t>Bus Lanes</t>
  </si>
  <si>
    <t xml:space="preserve">Crwys Road </t>
  </si>
  <si>
    <t>Custom House Street, City Centre</t>
  </si>
  <si>
    <t>Duke Street, City Centre</t>
  </si>
  <si>
    <t>Kingsway, City Centre</t>
  </si>
  <si>
    <t>Newport Road, Adamsdown</t>
  </si>
  <si>
    <t>Park Place, City Centre</t>
  </si>
  <si>
    <t>Churchill Way, City Centre</t>
  </si>
  <si>
    <t>Llantrisant Road, Llandaff</t>
  </si>
  <si>
    <t>North Road, City Centre</t>
  </si>
  <si>
    <t>Southern Way, Rumney</t>
  </si>
  <si>
    <t>Bus Lane Month Total</t>
  </si>
  <si>
    <t>Issued</t>
  </si>
  <si>
    <t xml:space="preserve">CCTV Penalty Charge Notices </t>
  </si>
  <si>
    <t xml:space="preserve">Parking Penalty Charge Notices </t>
  </si>
  <si>
    <t>Adam Street (YBJ) (Phase 2)</t>
  </si>
  <si>
    <t>Guildford Crescent, City Centre (YBJ)</t>
  </si>
  <si>
    <t>Birchgrove Rd J/W Manor Way, Tongwynlais</t>
  </si>
  <si>
    <t>Churchill Way/North Edward St, City Centre</t>
  </si>
  <si>
    <t>Crystal Glenn J/W Heathwood Rd, Heath</t>
  </si>
  <si>
    <t>Hayes Bridge Road, John Lewis, City Centre</t>
  </si>
  <si>
    <t>Newport Road, West Grove, Roath</t>
  </si>
  <si>
    <t>Westgate Street, City Centre</t>
  </si>
  <si>
    <t>Wood Street, Haverlock Street, City Centre</t>
  </si>
  <si>
    <t xml:space="preserve">Birchgrove Road J/W Manor Way </t>
  </si>
  <si>
    <t xml:space="preserve">Churchill Way/North Edward St </t>
  </si>
  <si>
    <t>Crystal Glenn,J/W Heathwood Rd</t>
  </si>
  <si>
    <t>Hayes Bridge Road, John Lewis</t>
  </si>
  <si>
    <t xml:space="preserve">North Road J/W College Road </t>
  </si>
  <si>
    <t>Westgate Street, Wood Street</t>
  </si>
  <si>
    <t>Amroth Road, Cowbridge Road West</t>
  </si>
  <si>
    <t>Ffordd Ty Unnos, Caerphilly Road</t>
  </si>
  <si>
    <t>Newport Rd, Wordsworth Avenue</t>
  </si>
  <si>
    <t>Newport Rd, New Road</t>
  </si>
  <si>
    <t xml:space="preserve">Newport Road, Penylan                      </t>
  </si>
  <si>
    <t xml:space="preserve">Churchill Way, City Centre                  </t>
  </si>
  <si>
    <t xml:space="preserve">Llantrisant Road, Llandaff                    </t>
  </si>
  <si>
    <t xml:space="preserve">North Road, City Centre                      </t>
  </si>
  <si>
    <t xml:space="preserve">Southern Way, Penylan                       </t>
  </si>
  <si>
    <t xml:space="preserve">Caerphilly Road, Birchgrove                </t>
  </si>
  <si>
    <t>Caerphilly Rd/Rhydhelig Ave (YBJ)</t>
  </si>
  <si>
    <t>Piercefield Place/Newport Rd</t>
  </si>
  <si>
    <t>Malverne Drive - NO ENTRY</t>
  </si>
  <si>
    <t>Paget Street - NO ENTRY</t>
  </si>
  <si>
    <t>Caerphilly Rd/Rhydhelig Ave</t>
  </si>
  <si>
    <t>Dumfries Place/Newport</t>
  </si>
  <si>
    <t>St Mary Street/Mill Lane</t>
  </si>
  <si>
    <t>Weekly Yellow Box/Banned turns Total</t>
  </si>
  <si>
    <t>MTO Site</t>
  </si>
  <si>
    <t>Weekly MTO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</si>
</sst>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0"/>
    <numFmt numFmtId="165" formatCode="&quot; &quot;#,##0.00&quot; &quot;;&quot;-&quot;#,##0.00&quot; &quot;;&quot; -&quot;00&quot; &quot;;&quot; &quot;@&quot; &quot;"/>
  </numFmts>
  <fonts count="22" x14ac:knownFonts="1">
    <font>
      <sz val="11"/>
      <color rgb="FF000000"/>
      <name val="Calibri"/>
      <family val="2"/>
    </font>
    <font>
      <sz val="11"/>
      <color rgb="FF000000"/>
      <name val="Calibri"/>
      <family val="2"/>
    </font>
    <font>
      <sz val="10"/>
      <color rgb="FF000000"/>
      <name val="Arial"/>
      <family val="2"/>
    </font>
    <font>
      <b/>
      <sz val="11"/>
      <color rgb="FF000000"/>
      <name val="Calibri"/>
      <family val="2"/>
    </font>
    <font>
      <b/>
      <sz val="11"/>
      <color rgb="FFC00000"/>
      <name val="Calibri"/>
      <family val="2"/>
    </font>
    <font>
      <b/>
      <sz val="14"/>
      <color rgb="FF000000"/>
      <name val="Calibri"/>
      <family val="2"/>
    </font>
    <font>
      <sz val="12"/>
      <color rgb="FF000000"/>
      <name val="Calibri"/>
      <family val="2"/>
    </font>
    <font>
      <b/>
      <sz val="12"/>
      <color rgb="FF000000"/>
      <name val="Calibri"/>
      <family val="2"/>
    </font>
    <font>
      <b/>
      <i/>
      <sz val="14"/>
      <color rgb="FF7030A0"/>
      <name val="Calibri"/>
      <family val="2"/>
    </font>
    <font>
      <b/>
      <sz val="14"/>
      <color rgb="FF7030A0"/>
      <name val="Calibri"/>
      <family val="2"/>
    </font>
    <font>
      <b/>
      <sz val="12"/>
      <color rgb="FFC00000"/>
      <name val="Calibri"/>
      <family val="2"/>
    </font>
    <font>
      <sz val="10"/>
      <color rgb="FF000000"/>
      <name val="Calibri"/>
      <family val="2"/>
    </font>
    <font>
      <b/>
      <sz val="10"/>
      <color rgb="FF000000"/>
      <name val="Calibri"/>
      <family val="2"/>
    </font>
    <font>
      <b/>
      <sz val="18"/>
      <color rgb="FF000000"/>
      <name val="Arial"/>
      <family val="2"/>
    </font>
    <font>
      <b/>
      <sz val="12"/>
      <color rgb="FF000000"/>
      <name val="Arial"/>
      <family val="2"/>
    </font>
    <font>
      <sz val="12"/>
      <color rgb="FF000000"/>
      <name val="Arial"/>
      <family val="2"/>
    </font>
    <font>
      <b/>
      <sz val="11"/>
      <color rgb="FF000000"/>
      <name val="Arial"/>
      <family val="2"/>
    </font>
    <font>
      <sz val="11"/>
      <color rgb="FF000000"/>
      <name val="Arial"/>
      <family val="2"/>
    </font>
    <font>
      <b/>
      <sz val="12"/>
      <color rgb="FFC00000"/>
      <name val="Arial"/>
      <family val="2"/>
    </font>
    <font>
      <i/>
      <sz val="10"/>
      <color rgb="FF000000"/>
      <name val="Arial"/>
      <family val="2"/>
    </font>
    <font>
      <b/>
      <i/>
      <sz val="12"/>
      <color rgb="FF000000"/>
      <name val="Arial"/>
      <family val="2"/>
    </font>
    <font>
      <b/>
      <i/>
      <sz val="10"/>
      <color rgb="FF000000"/>
      <name val="Arial"/>
      <family val="2"/>
    </font>
  </fonts>
  <fills count="6">
    <fill>
      <patternFill patternType="none"/>
    </fill>
    <fill>
      <patternFill patternType="gray125"/>
    </fill>
    <fill>
      <patternFill patternType="solid">
        <fgColor rgb="FFFCE4D6"/>
        <bgColor rgb="FFFCE4D6"/>
      </patternFill>
    </fill>
    <fill>
      <patternFill patternType="solid">
        <fgColor rgb="FFE2EFDA"/>
        <bgColor rgb="FFE2EFDA"/>
      </patternFill>
    </fill>
    <fill>
      <patternFill patternType="solid">
        <fgColor rgb="FFFFE699"/>
        <bgColor rgb="FFFFE699"/>
      </patternFill>
    </fill>
    <fill>
      <patternFill patternType="solid">
        <fgColor rgb="FFC6E0B4"/>
        <bgColor rgb="FFC6E0B4"/>
      </patternFill>
    </fill>
  </fills>
  <borders count="36">
    <border>
      <left/>
      <right/>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s>
  <cellStyleXfs count="5">
    <xf numFmtId="0" fontId="0" fillId="0" borderId="0"/>
    <xf numFmtId="165" fontId="1" fillId="0" borderId="0" applyFont="0" applyFill="0" applyBorder="0" applyAlignment="0" applyProtection="0"/>
    <xf numFmtId="0" fontId="2" fillId="0" borderId="0" applyNumberFormat="0" applyBorder="0" applyProtection="0"/>
    <xf numFmtId="9" fontId="1" fillId="0" borderId="0" applyFont="0" applyFill="0" applyBorder="0" applyAlignment="0" applyProtection="0"/>
    <xf numFmtId="0" fontId="2" fillId="0" borderId="0" applyNumberFormat="0" applyBorder="0" applyProtection="0">
      <alignment vertical="top"/>
    </xf>
  </cellStyleXfs>
  <cellXfs count="144">
    <xf numFmtId="0" fontId="0" fillId="0" borderId="0" xfId="0"/>
    <xf numFmtId="0" fontId="3" fillId="0" borderId="0" xfId="0" applyFont="1" applyFill="1" applyAlignment="1">
      <alignment horizontal="center" wrapText="1"/>
    </xf>
    <xf numFmtId="0" fontId="4" fillId="0" borderId="0" xfId="0" applyFont="1" applyFill="1" applyAlignment="1">
      <alignment wrapText="1"/>
    </xf>
    <xf numFmtId="0" fontId="6" fillId="0" borderId="0" xfId="0" applyFont="1"/>
    <xf numFmtId="0" fontId="3" fillId="0" borderId="4" xfId="0" applyFont="1" applyBorder="1"/>
    <xf numFmtId="3" fontId="0" fillId="0" borderId="5" xfId="0" applyNumberFormat="1" applyBorder="1" applyAlignment="1">
      <alignment horizontal="center"/>
    </xf>
    <xf numFmtId="3" fontId="3" fillId="0" borderId="0" xfId="0" applyNumberFormat="1" applyFont="1" applyAlignment="1">
      <alignment horizontal="center"/>
    </xf>
    <xf numFmtId="3" fontId="3" fillId="0" borderId="5" xfId="0" applyNumberFormat="1" applyFont="1" applyBorder="1" applyAlignment="1">
      <alignment horizontal="right"/>
    </xf>
    <xf numFmtId="164" fontId="0" fillId="0" borderId="5" xfId="0" applyNumberFormat="1" applyBorder="1" applyAlignment="1">
      <alignment horizontal="center"/>
    </xf>
    <xf numFmtId="3" fontId="0" fillId="0" borderId="0" xfId="0" applyNumberFormat="1"/>
    <xf numFmtId="4" fontId="1" fillId="0" borderId="0" xfId="1" applyNumberFormat="1"/>
    <xf numFmtId="0" fontId="3" fillId="0" borderId="6" xfId="0" applyFont="1" applyBorder="1"/>
    <xf numFmtId="3" fontId="0" fillId="0" borderId="7" xfId="0" applyNumberFormat="1" applyBorder="1" applyAlignment="1">
      <alignment horizontal="center"/>
    </xf>
    <xf numFmtId="3" fontId="3" fillId="0" borderId="7" xfId="0" applyNumberFormat="1" applyFont="1" applyBorder="1" applyAlignment="1">
      <alignment horizontal="right"/>
    </xf>
    <xf numFmtId="164" fontId="0" fillId="0" borderId="7" xfId="0" applyNumberFormat="1" applyBorder="1" applyAlignment="1">
      <alignment horizontal="center"/>
    </xf>
    <xf numFmtId="4" fontId="0" fillId="0" borderId="0" xfId="0" applyNumberFormat="1"/>
    <xf numFmtId="0" fontId="3" fillId="0" borderId="8" xfId="0" applyFont="1" applyBorder="1"/>
    <xf numFmtId="3" fontId="0" fillId="0" borderId="9" xfId="0" applyNumberFormat="1" applyBorder="1" applyAlignment="1">
      <alignment horizontal="center"/>
    </xf>
    <xf numFmtId="164" fontId="0" fillId="0" borderId="0" xfId="0" applyNumberFormat="1"/>
    <xf numFmtId="164" fontId="0" fillId="0" borderId="10" xfId="0" applyNumberFormat="1" applyBorder="1" applyAlignment="1">
      <alignment horizontal="center"/>
    </xf>
    <xf numFmtId="164" fontId="0" fillId="0" borderId="11" xfId="0" applyNumberFormat="1" applyBorder="1"/>
    <xf numFmtId="0" fontId="3" fillId="0" borderId="0" xfId="0" applyFont="1"/>
    <xf numFmtId="3" fontId="3" fillId="0" borderId="9" xfId="0" applyNumberFormat="1" applyFont="1" applyBorder="1" applyAlignment="1">
      <alignment horizontal="right"/>
    </xf>
    <xf numFmtId="164" fontId="0" fillId="0" borderId="9" xfId="0" applyNumberFormat="1" applyBorder="1" applyAlignment="1">
      <alignment horizontal="center"/>
    </xf>
    <xf numFmtId="3" fontId="3" fillId="0" borderId="0" xfId="0" applyNumberFormat="1" applyFont="1"/>
    <xf numFmtId="3" fontId="0" fillId="0" borderId="0" xfId="0" applyNumberFormat="1" applyAlignment="1">
      <alignment horizontal="center"/>
    </xf>
    <xf numFmtId="164" fontId="0" fillId="0" borderId="0" xfId="0" applyNumberFormat="1" applyAlignment="1">
      <alignment horizontal="center"/>
    </xf>
    <xf numFmtId="3" fontId="3" fillId="2" borderId="12" xfId="0" applyNumberFormat="1" applyFont="1" applyFill="1" applyBorder="1" applyAlignment="1">
      <alignment horizontal="right"/>
    </xf>
    <xf numFmtId="3" fontId="3" fillId="2" borderId="13" xfId="0" applyNumberFormat="1" applyFont="1" applyFill="1" applyBorder="1" applyAlignment="1">
      <alignment wrapText="1"/>
    </xf>
    <xf numFmtId="3" fontId="3" fillId="2" borderId="12" xfId="0" applyNumberFormat="1" applyFont="1" applyFill="1" applyBorder="1" applyAlignment="1">
      <alignment wrapText="1"/>
    </xf>
    <xf numFmtId="164" fontId="3" fillId="2" borderId="12" xfId="0" applyNumberFormat="1" applyFont="1" applyFill="1" applyBorder="1" applyAlignment="1">
      <alignment wrapText="1"/>
    </xf>
    <xf numFmtId="0" fontId="0" fillId="0" borderId="0" xfId="0" applyFill="1"/>
    <xf numFmtId="0" fontId="3" fillId="0" borderId="0" xfId="0" applyFont="1" applyAlignment="1">
      <alignment wrapText="1"/>
    </xf>
    <xf numFmtId="0" fontId="3" fillId="0" borderId="14" xfId="0" applyFont="1" applyBorder="1"/>
    <xf numFmtId="3" fontId="3" fillId="0" borderId="15" xfId="0" applyNumberFormat="1" applyFont="1" applyBorder="1" applyAlignment="1">
      <alignment horizontal="center"/>
    </xf>
    <xf numFmtId="3" fontId="3" fillId="0" borderId="14" xfId="0" applyNumberFormat="1" applyFont="1" applyBorder="1" applyAlignment="1">
      <alignment horizontal="right"/>
    </xf>
    <xf numFmtId="3" fontId="3" fillId="0" borderId="5" xfId="0" applyNumberFormat="1" applyFont="1" applyBorder="1" applyAlignment="1">
      <alignment horizontal="center"/>
    </xf>
    <xf numFmtId="164" fontId="3" fillId="0" borderId="15" xfId="0" applyNumberFormat="1" applyFont="1" applyBorder="1" applyAlignment="1">
      <alignment horizontal="center"/>
    </xf>
    <xf numFmtId="3" fontId="0" fillId="0" borderId="0" xfId="0" applyNumberFormat="1" applyFill="1"/>
    <xf numFmtId="164" fontId="0" fillId="0" borderId="0" xfId="0" applyNumberFormat="1" applyFill="1" applyAlignment="1">
      <alignment horizontal="right"/>
    </xf>
    <xf numFmtId="3" fontId="3" fillId="3" borderId="16" xfId="0" applyNumberFormat="1" applyFont="1" applyFill="1" applyBorder="1"/>
    <xf numFmtId="164" fontId="3" fillId="3" borderId="17" xfId="0" applyNumberFormat="1" applyFont="1" applyFill="1" applyBorder="1"/>
    <xf numFmtId="0" fontId="3" fillId="0" borderId="18" xfId="0" applyFont="1" applyBorder="1"/>
    <xf numFmtId="3" fontId="3" fillId="0" borderId="19" xfId="0" applyNumberFormat="1" applyFont="1" applyBorder="1" applyAlignment="1">
      <alignment horizontal="center"/>
    </xf>
    <xf numFmtId="9" fontId="0" fillId="0" borderId="0" xfId="0" applyNumberFormat="1"/>
    <xf numFmtId="0" fontId="3" fillId="0" borderId="20" xfId="0" applyFont="1" applyBorder="1"/>
    <xf numFmtId="3" fontId="3" fillId="0" borderId="21" xfId="0" applyNumberFormat="1" applyFont="1" applyBorder="1" applyAlignment="1">
      <alignment horizontal="center"/>
    </xf>
    <xf numFmtId="0" fontId="3" fillId="0" borderId="22" xfId="0" applyFont="1" applyBorder="1"/>
    <xf numFmtId="3" fontId="3" fillId="0" borderId="23" xfId="0" applyNumberFormat="1" applyFont="1" applyBorder="1" applyAlignment="1">
      <alignment horizontal="center"/>
    </xf>
    <xf numFmtId="3" fontId="3" fillId="0" borderId="11" xfId="0" applyNumberFormat="1" applyFont="1" applyFill="1" applyBorder="1"/>
    <xf numFmtId="164" fontId="3" fillId="0" borderId="11" xfId="0" applyNumberFormat="1" applyFont="1" applyFill="1" applyBorder="1" applyAlignment="1">
      <alignment horizontal="right"/>
    </xf>
    <xf numFmtId="3" fontId="3" fillId="3" borderId="24" xfId="0" applyNumberFormat="1" applyFont="1" applyFill="1" applyBorder="1"/>
    <xf numFmtId="164" fontId="3" fillId="3" borderId="25" xfId="0" applyNumberFormat="1" applyFont="1" applyFill="1" applyBorder="1"/>
    <xf numFmtId="0" fontId="3" fillId="0" borderId="26" xfId="0" applyFont="1" applyBorder="1"/>
    <xf numFmtId="3" fontId="3" fillId="0" borderId="27" xfId="0" applyNumberFormat="1" applyFont="1" applyBorder="1" applyAlignment="1">
      <alignment horizontal="center"/>
    </xf>
    <xf numFmtId="0" fontId="7" fillId="4" borderId="28" xfId="0" applyFont="1" applyFill="1" applyBorder="1"/>
    <xf numFmtId="3" fontId="7" fillId="4" borderId="28" xfId="0" applyNumberFormat="1" applyFont="1" applyFill="1" applyBorder="1"/>
    <xf numFmtId="3" fontId="6" fillId="0" borderId="0" xfId="0" applyNumberFormat="1" applyFont="1"/>
    <xf numFmtId="3" fontId="7" fillId="4" borderId="3" xfId="0" applyNumberFormat="1" applyFont="1" applyFill="1" applyBorder="1" applyAlignment="1">
      <alignment horizontal="right" wrapText="1"/>
    </xf>
    <xf numFmtId="3" fontId="7" fillId="4" borderId="3" xfId="0" applyNumberFormat="1" applyFont="1" applyFill="1" applyBorder="1"/>
    <xf numFmtId="164" fontId="7" fillId="4" borderId="3" xfId="0" applyNumberFormat="1" applyFont="1" applyFill="1" applyBorder="1"/>
    <xf numFmtId="164" fontId="7" fillId="3" borderId="3" xfId="0" applyNumberFormat="1" applyFont="1" applyFill="1" applyBorder="1"/>
    <xf numFmtId="164" fontId="6" fillId="0" borderId="0" xfId="0" applyNumberFormat="1" applyFont="1"/>
    <xf numFmtId="0" fontId="4" fillId="0" borderId="0" xfId="0" applyFont="1" applyFill="1"/>
    <xf numFmtId="0" fontId="7" fillId="0" borderId="24" xfId="0" applyFont="1" applyBorder="1"/>
    <xf numFmtId="0" fontId="0" fillId="0" borderId="26" xfId="0" applyBorder="1"/>
    <xf numFmtId="0" fontId="0" fillId="0" borderId="25" xfId="0" applyBorder="1"/>
    <xf numFmtId="164" fontId="8" fillId="0" borderId="25" xfId="0" applyNumberFormat="1" applyFont="1" applyBorder="1"/>
    <xf numFmtId="0" fontId="10" fillId="0" borderId="29" xfId="0" applyFont="1" applyFill="1" applyBorder="1" applyAlignment="1"/>
    <xf numFmtId="0" fontId="11" fillId="0" borderId="0" xfId="0" applyFont="1" applyAlignment="1">
      <alignment horizontal="right"/>
    </xf>
    <xf numFmtId="0" fontId="12" fillId="5" borderId="24" xfId="0" applyFont="1" applyFill="1" applyBorder="1" applyAlignment="1">
      <alignment horizontal="right"/>
    </xf>
    <xf numFmtId="164" fontId="3" fillId="5" borderId="3" xfId="0" applyNumberFormat="1" applyFont="1" applyFill="1" applyBorder="1"/>
    <xf numFmtId="0" fontId="10" fillId="0" borderId="0" xfId="0" applyFont="1" applyFill="1" applyAlignment="1"/>
    <xf numFmtId="0" fontId="4" fillId="0" borderId="0" xfId="0" applyFont="1" applyFill="1" applyAlignment="1"/>
    <xf numFmtId="0" fontId="3" fillId="0" borderId="1" xfId="0" applyFont="1" applyFill="1" applyBorder="1" applyAlignment="1">
      <alignment horizontal="center" vertical="center" wrapText="1"/>
    </xf>
    <xf numFmtId="0" fontId="3" fillId="0" borderId="2" xfId="0" applyFont="1" applyFill="1" applyBorder="1" applyAlignment="1">
      <alignment horizontal="center" wrapText="1"/>
    </xf>
    <xf numFmtId="0" fontId="3" fillId="0" borderId="2" xfId="0" applyFont="1" applyFill="1" applyBorder="1" applyAlignment="1">
      <alignment horizontal="right" vertical="center" wrapText="1"/>
    </xf>
    <xf numFmtId="0" fontId="5" fillId="0" borderId="3" xfId="0" applyFont="1" applyFill="1" applyBorder="1" applyAlignment="1">
      <alignment horizontal="center" vertical="center" wrapText="1"/>
    </xf>
    <xf numFmtId="0" fontId="7" fillId="2" borderId="3" xfId="0" applyFont="1" applyFill="1" applyBorder="1" applyAlignment="1">
      <alignment horizontal="center" wrapText="1"/>
    </xf>
    <xf numFmtId="0" fontId="3" fillId="3" borderId="3" xfId="0" applyFont="1" applyFill="1" applyBorder="1" applyAlignment="1">
      <alignment horizontal="center" wrapText="1"/>
    </xf>
    <xf numFmtId="49" fontId="4" fillId="0" borderId="0" xfId="0" applyNumberFormat="1" applyFont="1" applyAlignment="1">
      <alignment vertical="center" wrapText="1"/>
    </xf>
    <xf numFmtId="0" fontId="14" fillId="0" borderId="0" xfId="0" applyFont="1" applyFill="1"/>
    <xf numFmtId="0" fontId="15" fillId="0" borderId="0" xfId="0" applyFont="1" applyFill="1"/>
    <xf numFmtId="0" fontId="16" fillId="0" borderId="3" xfId="0" applyFont="1" applyBorder="1" applyAlignment="1">
      <alignment wrapText="1"/>
    </xf>
    <xf numFmtId="3" fontId="16" fillId="0" borderId="3" xfId="4" applyNumberFormat="1" applyFont="1" applyFill="1" applyBorder="1" applyAlignment="1">
      <alignment horizontal="center" vertical="top"/>
    </xf>
    <xf numFmtId="0" fontId="17" fillId="0" borderId="0" xfId="0" applyFont="1"/>
    <xf numFmtId="0" fontId="14" fillId="0" borderId="3" xfId="0" applyFont="1" applyBorder="1"/>
    <xf numFmtId="3" fontId="14" fillId="0" borderId="28" xfId="4" applyNumberFormat="1" applyFont="1" applyFill="1" applyBorder="1" applyAlignment="1">
      <alignment horizontal="right" vertical="top"/>
    </xf>
    <xf numFmtId="0" fontId="14" fillId="0" borderId="16" xfId="0" applyFont="1" applyBorder="1"/>
    <xf numFmtId="164" fontId="14" fillId="0" borderId="3" xfId="0" applyNumberFormat="1" applyFont="1" applyBorder="1"/>
    <xf numFmtId="3" fontId="14" fillId="0" borderId="3" xfId="0" applyNumberFormat="1" applyFont="1" applyBorder="1"/>
    <xf numFmtId="0" fontId="18" fillId="0" borderId="30" xfId="2" applyFont="1" applyFill="1" applyBorder="1" applyAlignment="1"/>
    <xf numFmtId="3" fontId="14" fillId="0" borderId="30" xfId="4" applyNumberFormat="1" applyFont="1" applyFill="1" applyBorder="1" applyAlignment="1">
      <alignment horizontal="right" vertical="top"/>
    </xf>
    <xf numFmtId="164" fontId="17" fillId="0" borderId="0" xfId="0" applyNumberFormat="1" applyFont="1"/>
    <xf numFmtId="0" fontId="14" fillId="0" borderId="31" xfId="2" applyFont="1" applyFill="1" applyBorder="1" applyAlignment="1"/>
    <xf numFmtId="3" fontId="14" fillId="0" borderId="31" xfId="2" applyNumberFormat="1" applyFont="1" applyFill="1" applyBorder="1" applyAlignment="1">
      <alignment horizontal="right"/>
    </xf>
    <xf numFmtId="0" fontId="2" fillId="0" borderId="31" xfId="4" applyFont="1" applyFill="1" applyBorder="1" applyAlignment="1">
      <alignment horizontal="left" vertical="top" wrapText="1" readingOrder="1"/>
    </xf>
    <xf numFmtId="3" fontId="2" fillId="0" borderId="30" xfId="0" applyNumberFormat="1" applyFont="1" applyFill="1" applyBorder="1"/>
    <xf numFmtId="0" fontId="19" fillId="0" borderId="0" xfId="0" applyFont="1" applyFill="1"/>
    <xf numFmtId="164" fontId="19" fillId="0" borderId="0" xfId="0" applyNumberFormat="1" applyFont="1"/>
    <xf numFmtId="0" fontId="14" fillId="0" borderId="16" xfId="0" applyFont="1" applyBorder="1" applyAlignment="1">
      <alignment readingOrder="1"/>
    </xf>
    <xf numFmtId="0" fontId="19" fillId="0" borderId="0" xfId="0" applyFont="1"/>
    <xf numFmtId="0" fontId="14" fillId="0" borderId="3" xfId="4" applyFont="1" applyFill="1" applyBorder="1" applyAlignment="1">
      <alignment horizontal="left" wrapText="1" readingOrder="1"/>
    </xf>
    <xf numFmtId="3" fontId="14" fillId="0" borderId="3" xfId="2" applyNumberFormat="1" applyFont="1" applyFill="1" applyBorder="1" applyAlignment="1">
      <alignment horizontal="right" readingOrder="1"/>
    </xf>
    <xf numFmtId="0" fontId="14" fillId="0" borderId="30" xfId="4" applyFont="1" applyFill="1" applyBorder="1" applyAlignment="1">
      <alignment horizontal="left" vertical="top" wrapText="1" readingOrder="1"/>
    </xf>
    <xf numFmtId="0" fontId="2" fillId="0" borderId="30" xfId="4" applyFont="1" applyFill="1" applyBorder="1" applyAlignment="1">
      <alignment horizontal="left" vertical="top" wrapText="1" readingOrder="1"/>
    </xf>
    <xf numFmtId="3" fontId="2" fillId="0" borderId="30" xfId="4" applyNumberFormat="1" applyFont="1" applyFill="1" applyBorder="1" applyAlignment="1">
      <alignment horizontal="right" vertical="top"/>
    </xf>
    <xf numFmtId="3" fontId="2" fillId="0" borderId="31" xfId="4" applyNumberFormat="1" applyFont="1" applyFill="1" applyBorder="1" applyAlignment="1">
      <alignment horizontal="right" vertical="top"/>
    </xf>
    <xf numFmtId="0" fontId="2" fillId="0" borderId="32" xfId="4" applyFont="1" applyFill="1" applyBorder="1" applyAlignment="1">
      <alignment horizontal="left" vertical="top" wrapText="1" readingOrder="1"/>
    </xf>
    <xf numFmtId="3" fontId="2" fillId="0" borderId="33" xfId="4" applyNumberFormat="1" applyFont="1" applyFill="1" applyBorder="1" applyAlignment="1">
      <alignment horizontal="right" vertical="top"/>
    </xf>
    <xf numFmtId="3" fontId="14" fillId="0" borderId="3" xfId="2" applyNumberFormat="1" applyFont="1" applyFill="1" applyBorder="1" applyAlignment="1"/>
    <xf numFmtId="164" fontId="14" fillId="0" borderId="0" xfId="0" applyNumberFormat="1" applyFont="1"/>
    <xf numFmtId="0" fontId="2" fillId="0" borderId="0" xfId="0" applyFont="1" applyFill="1" applyAlignment="1">
      <alignment wrapText="1"/>
    </xf>
    <xf numFmtId="3" fontId="15" fillId="0" borderId="3" xfId="0" applyNumberFormat="1" applyFont="1" applyFill="1" applyBorder="1" applyAlignment="1">
      <alignment wrapText="1"/>
    </xf>
    <xf numFmtId="0" fontId="15" fillId="0" borderId="3" xfId="0" applyFont="1" applyFill="1" applyBorder="1" applyAlignment="1">
      <alignment wrapText="1"/>
    </xf>
    <xf numFmtId="0" fontId="20" fillId="0" borderId="24" xfId="4" applyFont="1" applyFill="1" applyBorder="1" applyAlignment="1">
      <alignment horizontal="left" vertical="top" wrapText="1" readingOrder="1"/>
    </xf>
    <xf numFmtId="3" fontId="14" fillId="0" borderId="28" xfId="2" applyNumberFormat="1" applyFont="1" applyFill="1" applyBorder="1" applyAlignment="1"/>
    <xf numFmtId="3" fontId="15" fillId="0" borderId="0" xfId="0" applyNumberFormat="1" applyFont="1" applyFill="1"/>
    <xf numFmtId="17" fontId="13" fillId="0" borderId="3" xfId="0" applyNumberFormat="1" applyFont="1" applyFill="1" applyBorder="1" applyAlignment="1">
      <alignment horizontal="center" vertical="top"/>
    </xf>
    <xf numFmtId="0" fontId="14" fillId="0" borderId="31" xfId="2" applyFont="1" applyFill="1" applyBorder="1" applyAlignment="1">
      <alignment horizontal="right"/>
    </xf>
    <xf numFmtId="0" fontId="14" fillId="0" borderId="3" xfId="2" applyFont="1" applyFill="1" applyBorder="1" applyAlignment="1"/>
    <xf numFmtId="3" fontId="2" fillId="0" borderId="34" xfId="0" applyNumberFormat="1" applyFont="1" applyFill="1" applyBorder="1"/>
    <xf numFmtId="3" fontId="14" fillId="0" borderId="28" xfId="4" applyNumberFormat="1" applyFont="1" applyFill="1" applyBorder="1" applyAlignment="1">
      <alignment horizontal="center" vertical="top"/>
    </xf>
    <xf numFmtId="0" fontId="2" fillId="0" borderId="34" xfId="4" applyFont="1" applyFill="1" applyBorder="1" applyAlignment="1">
      <alignment horizontal="left" vertical="top" wrapText="1" readingOrder="1"/>
    </xf>
    <xf numFmtId="3" fontId="2" fillId="0" borderId="32" xfId="0" applyNumberFormat="1" applyFont="1" applyFill="1" applyBorder="1"/>
    <xf numFmtId="0" fontId="2" fillId="0" borderId="35" xfId="4" applyFont="1" applyFill="1" applyBorder="1" applyAlignment="1">
      <alignment horizontal="left" vertical="top" wrapText="1" readingOrder="1"/>
    </xf>
    <xf numFmtId="3" fontId="2" fillId="0" borderId="34" xfId="4" applyNumberFormat="1" applyFont="1" applyFill="1" applyBorder="1" applyAlignment="1">
      <alignment horizontal="right" vertical="top"/>
    </xf>
    <xf numFmtId="0" fontId="14" fillId="0" borderId="0" xfId="0" applyFont="1" applyAlignment="1">
      <alignment readingOrder="1"/>
    </xf>
    <xf numFmtId="3" fontId="2" fillId="0" borderId="33" xfId="0" applyNumberFormat="1" applyFont="1" applyFill="1" applyBorder="1"/>
    <xf numFmtId="3" fontId="2" fillId="0" borderId="31" xfId="0" applyNumberFormat="1" applyFont="1" applyFill="1" applyBorder="1"/>
    <xf numFmtId="0" fontId="2" fillId="0" borderId="33" xfId="4" applyFont="1" applyFill="1" applyBorder="1" applyAlignment="1">
      <alignment horizontal="left" vertical="top" wrapText="1" readingOrder="1"/>
    </xf>
    <xf numFmtId="3" fontId="14" fillId="0" borderId="25" xfId="2" applyNumberFormat="1" applyFont="1" applyFill="1" applyBorder="1" applyAlignment="1">
      <alignment horizontal="right" readingOrder="1"/>
    </xf>
    <xf numFmtId="3" fontId="2" fillId="0" borderId="28" xfId="0" applyNumberFormat="1" applyFont="1" applyFill="1" applyBorder="1"/>
    <xf numFmtId="0" fontId="21" fillId="0" borderId="31" xfId="4" applyFont="1" applyFill="1" applyBorder="1" applyAlignment="1">
      <alignment horizontal="left" vertical="top" wrapText="1" readingOrder="1"/>
    </xf>
    <xf numFmtId="3" fontId="21" fillId="0" borderId="30" xfId="0" applyNumberFormat="1" applyFont="1" applyFill="1" applyBorder="1"/>
    <xf numFmtId="3" fontId="21" fillId="0" borderId="34" xfId="0" applyNumberFormat="1" applyFont="1" applyFill="1" applyBorder="1"/>
    <xf numFmtId="0" fontId="14" fillId="0" borderId="31" xfId="4" applyFont="1" applyFill="1" applyBorder="1" applyAlignment="1">
      <alignment vertical="top"/>
    </xf>
    <xf numFmtId="0" fontId="19" fillId="0" borderId="30" xfId="4" applyFont="1" applyFill="1" applyBorder="1" applyAlignment="1">
      <alignment horizontal="left" vertical="top" wrapText="1" readingOrder="1"/>
    </xf>
    <xf numFmtId="3" fontId="21" fillId="0" borderId="30" xfId="4" applyNumberFormat="1" applyFont="1" applyFill="1" applyBorder="1" applyAlignment="1">
      <alignment horizontal="right" vertical="top"/>
    </xf>
    <xf numFmtId="0" fontId="19" fillId="0" borderId="31" xfId="4" applyFont="1" applyFill="1" applyBorder="1" applyAlignment="1">
      <alignment horizontal="left" vertical="top" wrapText="1" readingOrder="1"/>
    </xf>
    <xf numFmtId="3" fontId="21" fillId="0" borderId="31" xfId="4" applyNumberFormat="1" applyFont="1" applyFill="1" applyBorder="1" applyAlignment="1">
      <alignment horizontal="right" vertical="top"/>
    </xf>
    <xf numFmtId="0" fontId="19" fillId="0" borderId="32" xfId="4" applyFont="1" applyFill="1" applyBorder="1" applyAlignment="1">
      <alignment horizontal="left" vertical="top" wrapText="1" readingOrder="1"/>
    </xf>
    <xf numFmtId="3" fontId="21" fillId="0" borderId="33" xfId="4" applyNumberFormat="1" applyFont="1" applyFill="1" applyBorder="1" applyAlignment="1">
      <alignment horizontal="right" vertical="top"/>
    </xf>
    <xf numFmtId="0" fontId="20" fillId="0" borderId="35" xfId="4" applyFont="1" applyFill="1" applyBorder="1" applyAlignment="1">
      <alignment horizontal="left" vertical="top" wrapText="1" readingOrder="1"/>
    </xf>
  </cellXfs>
  <cellStyles count="5">
    <cellStyle name="Comma" xfId="1" builtinId="3" customBuiltin="1"/>
    <cellStyle name="Normal" xfId="0" builtinId="0" customBuiltin="1"/>
    <cellStyle name="Normal 2" xfId="2"/>
    <cellStyle name="Percent 2" xfId="3"/>
    <cellStyle name="Style 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abSelected="1" workbookViewId="0">
      <selection sqref="A1:A2"/>
    </sheetView>
  </sheetViews>
  <sheetFormatPr defaultRowHeight="15" x14ac:dyDescent="0.25"/>
  <cols>
    <col min="1" max="1" width="36.7109375" customWidth="1"/>
    <col min="2" max="2" width="12.7109375" customWidth="1"/>
    <col min="3" max="3" width="3.7109375" customWidth="1"/>
    <col min="4" max="4" width="16.7109375" customWidth="1"/>
    <col min="5" max="8" width="12.85546875" customWidth="1"/>
    <col min="9" max="9" width="14.7109375" customWidth="1"/>
    <col min="10" max="13" width="11.7109375" customWidth="1"/>
    <col min="14" max="14" width="9.140625" customWidth="1"/>
    <col min="15" max="15" width="13.42578125" customWidth="1"/>
    <col min="16" max="16" width="9.140625" customWidth="1"/>
  </cols>
  <sheetData>
    <row r="1" spans="1:11" ht="15.75" thickBot="1" x14ac:dyDescent="0.3">
      <c r="A1" s="74" t="s">
        <v>0</v>
      </c>
      <c r="B1" s="75" t="s">
        <v>1</v>
      </c>
      <c r="C1" s="1"/>
      <c r="D1" s="76" t="s">
        <v>2</v>
      </c>
      <c r="E1" s="75" t="s">
        <v>3</v>
      </c>
      <c r="F1" s="75" t="s">
        <v>4</v>
      </c>
      <c r="G1" s="75" t="s">
        <v>5</v>
      </c>
      <c r="H1" s="75" t="s">
        <v>6</v>
      </c>
      <c r="I1" s="75" t="s">
        <v>7</v>
      </c>
    </row>
    <row r="2" spans="1:11" ht="15.75" customHeight="1" thickBot="1" x14ac:dyDescent="0.3">
      <c r="A2" s="74"/>
      <c r="B2" s="75"/>
      <c r="C2" s="1"/>
      <c r="D2" s="76"/>
      <c r="E2" s="75"/>
      <c r="F2" s="75"/>
      <c r="G2" s="75"/>
      <c r="H2" s="75"/>
      <c r="I2" s="75"/>
      <c r="K2" s="2"/>
    </row>
    <row r="3" spans="1:11" s="3" customFormat="1" ht="21" customHeight="1" thickBot="1" x14ac:dyDescent="0.3">
      <c r="A3" s="77" t="s">
        <v>8</v>
      </c>
      <c r="B3" s="77"/>
      <c r="C3" s="77"/>
      <c r="D3" s="77"/>
      <c r="E3" s="77"/>
      <c r="F3" s="77"/>
      <c r="G3" s="77"/>
      <c r="H3" s="77"/>
      <c r="I3" s="77"/>
    </row>
    <row r="4" spans="1:11" ht="15.75" thickBot="1" x14ac:dyDescent="0.3">
      <c r="A4" s="4" t="s">
        <v>9</v>
      </c>
      <c r="B4" s="5">
        <f>Apr_2017!B33+May_2017!B33+June_2017!B38</f>
        <v>14059</v>
      </c>
      <c r="C4" s="6"/>
      <c r="D4" s="7" t="s">
        <v>9</v>
      </c>
      <c r="E4" s="5">
        <f>Apr_2017!C33+May_2017!C33+June_2017!C38</f>
        <v>1515</v>
      </c>
      <c r="F4" s="5">
        <f>Apr_2017!D33+May_2017!D33+June_2017!D38</f>
        <v>2136</v>
      </c>
      <c r="G4" s="5">
        <f>Apr_2017!E33+May_2017!E33+June_2017!E38</f>
        <v>261</v>
      </c>
      <c r="H4" s="5">
        <f>Apr_2017!H33+May_2017!H33+June_2017!H38</f>
        <v>10124</v>
      </c>
      <c r="I4" s="8">
        <f>Apr_2017!G33+May_2017!G33+June_2017!G38</f>
        <v>403959</v>
      </c>
      <c r="J4" s="9" t="s">
        <v>10</v>
      </c>
      <c r="K4" s="10" t="s">
        <v>10</v>
      </c>
    </row>
    <row r="5" spans="1:11" x14ac:dyDescent="0.25">
      <c r="A5" s="11" t="s">
        <v>11</v>
      </c>
      <c r="B5" s="12">
        <f>Apr_2017!B27+May_2017!B27+June_2017!B32</f>
        <v>19649</v>
      </c>
      <c r="C5" s="6"/>
      <c r="D5" s="13" t="s">
        <v>12</v>
      </c>
      <c r="E5" s="12">
        <f>Apr_2017!C30+May_2017!C30+June_2017!C35</f>
        <v>810</v>
      </c>
      <c r="F5" s="12">
        <f>Apr_2017!D30+May_2017!D30+June_2017!D35</f>
        <v>2435</v>
      </c>
      <c r="G5" s="12">
        <f>Apr_2017!E30+May_2017!E30+June_2017!E35</f>
        <v>1589</v>
      </c>
      <c r="H5" s="12">
        <f>Apr_2017!H30+May_2017!H30+June_2017!H35</f>
        <v>21208</v>
      </c>
      <c r="I5" s="14">
        <f>Apr_2017!G30+May_2017!G30+June_2017!G35</f>
        <v>819667</v>
      </c>
      <c r="J5" s="9" t="s">
        <v>10</v>
      </c>
      <c r="K5" s="15" t="s">
        <v>10</v>
      </c>
    </row>
    <row r="6" spans="1:11" x14ac:dyDescent="0.25">
      <c r="A6" s="16" t="s">
        <v>13</v>
      </c>
      <c r="B6" s="17">
        <f>Apr_2017!B3+May_2017!B3+June_2017!B3</f>
        <v>1320</v>
      </c>
      <c r="C6" s="6"/>
      <c r="D6" s="9"/>
      <c r="E6" s="9" t="s">
        <v>10</v>
      </c>
      <c r="F6" s="9" t="s">
        <v>10</v>
      </c>
      <c r="G6" s="9" t="s">
        <v>10</v>
      </c>
      <c r="H6" s="9"/>
      <c r="I6" s="18" t="s">
        <v>10</v>
      </c>
      <c r="K6" s="15"/>
    </row>
    <row r="7" spans="1:11" x14ac:dyDescent="0.25">
      <c r="A7" s="16" t="s">
        <v>14</v>
      </c>
      <c r="B7" s="17">
        <f>Apr_2017!B14+May_2017!B14+June_2017!B18</f>
        <v>8265</v>
      </c>
      <c r="C7" s="6"/>
      <c r="D7" s="9"/>
      <c r="E7" s="9" t="s">
        <v>10</v>
      </c>
      <c r="F7" s="9" t="s">
        <v>10</v>
      </c>
      <c r="G7" s="9" t="s">
        <v>15</v>
      </c>
      <c r="H7" s="9"/>
      <c r="I7" s="18" t="s">
        <v>10</v>
      </c>
      <c r="K7" s="15" t="s">
        <v>10</v>
      </c>
    </row>
    <row r="8" spans="1:11" x14ac:dyDescent="0.25">
      <c r="B8" s="9"/>
      <c r="K8" s="15" t="s">
        <v>10</v>
      </c>
    </row>
    <row r="9" spans="1:11" ht="15.75" thickBot="1" x14ac:dyDescent="0.3">
      <c r="B9" s="9"/>
      <c r="K9" s="15" t="s">
        <v>10</v>
      </c>
    </row>
    <row r="10" spans="1:11" s="3" customFormat="1" ht="21" customHeight="1" thickBot="1" x14ac:dyDescent="0.3">
      <c r="A10" s="77" t="s">
        <v>16</v>
      </c>
      <c r="B10" s="77"/>
      <c r="C10" s="77"/>
      <c r="D10" s="77"/>
      <c r="E10" s="77"/>
      <c r="F10" s="77"/>
      <c r="G10" s="77"/>
      <c r="H10" s="77"/>
      <c r="I10" s="77"/>
    </row>
    <row r="11" spans="1:11" ht="15.75" thickBot="1" x14ac:dyDescent="0.3">
      <c r="A11" s="4" t="s">
        <v>9</v>
      </c>
      <c r="B11" s="5">
        <f>July_2017!B40+Aug_2017!B44+Sep_2017!B46</f>
        <v>14590</v>
      </c>
      <c r="C11" s="6"/>
      <c r="D11" s="7" t="s">
        <v>9</v>
      </c>
      <c r="E11" s="5">
        <f>July_2017!C40+Aug_2017!C44+Sep_2017!C46</f>
        <v>912</v>
      </c>
      <c r="F11" s="5">
        <f>July_2017!D40+Aug_2017!D44+Sep_2017!D46</f>
        <v>1358</v>
      </c>
      <c r="G11" s="5">
        <f>July_2017!E40+Aug_2017!E44+Sep_2017!E46</f>
        <v>209</v>
      </c>
      <c r="H11" s="5">
        <f>July_2017!H40+Aug_2017!H44+Sep_2017!H46</f>
        <v>8981</v>
      </c>
      <c r="I11" s="8">
        <f>July_2017!G40+Aug_2017!G44+Sep_2017!G46</f>
        <v>326140</v>
      </c>
      <c r="J11" s="9"/>
    </row>
    <row r="12" spans="1:11" x14ac:dyDescent="0.25">
      <c r="A12" s="11" t="s">
        <v>11</v>
      </c>
      <c r="B12" s="12">
        <f>July_2017!B34+Aug_2017!B38+Sep_2017!B40</f>
        <v>23217</v>
      </c>
      <c r="C12" s="6"/>
      <c r="D12" s="13" t="s">
        <v>12</v>
      </c>
      <c r="E12" s="12">
        <f>July_2017!C37+Aug_2017!C41+Sep_2017!C43</f>
        <v>901</v>
      </c>
      <c r="F12" s="12">
        <f>July_2017!D37+Aug_2017!D41+Sep_2017!D43</f>
        <v>1504</v>
      </c>
      <c r="G12" s="12">
        <f>July_2017!E37+Aug_2017!E41+Sep_2017!E43</f>
        <v>2875</v>
      </c>
      <c r="H12" s="12">
        <f>July_2017!H37+Aug_2017!H41+Sep_2017!H43</f>
        <v>20030</v>
      </c>
      <c r="I12" s="19">
        <f>July_2017!G37+Aug_2017!G41+Sep_2017!G43</f>
        <v>734222</v>
      </c>
    </row>
    <row r="13" spans="1:11" x14ac:dyDescent="0.25">
      <c r="A13" s="16" t="s">
        <v>13</v>
      </c>
      <c r="B13" s="17">
        <f>July_2017!B3+Aug_2017!B3+Sep_2017!B3</f>
        <v>1529</v>
      </c>
      <c r="C13" s="6"/>
      <c r="D13" s="9"/>
      <c r="E13" s="9" t="s">
        <v>10</v>
      </c>
      <c r="F13" s="9" t="s">
        <v>10</v>
      </c>
      <c r="G13" s="9" t="s">
        <v>10</v>
      </c>
      <c r="H13" s="9"/>
      <c r="I13" s="20" t="s">
        <v>10</v>
      </c>
    </row>
    <row r="14" spans="1:11" x14ac:dyDescent="0.25">
      <c r="A14" s="16" t="s">
        <v>14</v>
      </c>
      <c r="B14" s="17">
        <f>July_2017!B19+Aug_2017!B23+Sep_2017!B25</f>
        <v>15168</v>
      </c>
      <c r="C14" s="6"/>
      <c r="D14" s="9"/>
      <c r="E14" s="9" t="s">
        <v>10</v>
      </c>
      <c r="F14" s="9" t="s">
        <v>10</v>
      </c>
      <c r="G14" s="9" t="s">
        <v>15</v>
      </c>
      <c r="H14" s="9"/>
      <c r="I14" s="18" t="s">
        <v>10</v>
      </c>
    </row>
    <row r="15" spans="1:11" x14ac:dyDescent="0.25">
      <c r="A15" s="21"/>
      <c r="B15" s="9"/>
      <c r="C15" s="9"/>
      <c r="D15" s="9"/>
      <c r="E15" s="9"/>
      <c r="F15" s="9"/>
      <c r="G15" s="9"/>
      <c r="H15" s="9"/>
      <c r="I15" s="9"/>
    </row>
    <row r="16" spans="1:11" s="3" customFormat="1" ht="21" hidden="1" customHeight="1" thickBot="1" x14ac:dyDescent="0.3">
      <c r="A16" s="77" t="s">
        <v>17</v>
      </c>
      <c r="B16" s="77"/>
      <c r="C16" s="77"/>
      <c r="D16" s="77"/>
      <c r="E16" s="77"/>
      <c r="F16" s="77"/>
      <c r="G16" s="77"/>
      <c r="H16" s="77"/>
      <c r="I16" s="77"/>
    </row>
    <row r="17" spans="1:17" hidden="1" x14ac:dyDescent="0.25">
      <c r="A17" s="11" t="s">
        <v>9</v>
      </c>
      <c r="B17" s="12">
        <v>0</v>
      </c>
      <c r="C17" s="6"/>
      <c r="D17" s="13" t="s">
        <v>9</v>
      </c>
      <c r="E17" s="12">
        <v>0</v>
      </c>
      <c r="F17" s="12">
        <v>0</v>
      </c>
      <c r="G17" s="12">
        <v>0</v>
      </c>
      <c r="H17" s="12">
        <v>0</v>
      </c>
      <c r="I17" s="14">
        <f>Oct_2017!I24+Nov_2017!I31+Dec_2017!I34</f>
        <v>0</v>
      </c>
      <c r="J17" s="9"/>
    </row>
    <row r="18" spans="1:17" hidden="1" x14ac:dyDescent="0.25">
      <c r="A18" s="16" t="s">
        <v>11</v>
      </c>
      <c r="B18" s="17">
        <f>Oct_2017!G18+Nov_2017!G25+Dec_2017!G28</f>
        <v>0</v>
      </c>
      <c r="C18" s="6"/>
      <c r="D18" s="22" t="s">
        <v>12</v>
      </c>
      <c r="E18" s="17">
        <f>Oct_2017!C21+Nov_2017!C28+Dec_2017!C31</f>
        <v>0</v>
      </c>
      <c r="F18" s="17">
        <f>Oct_2017!D21+Nov_2017!D28+Dec_2017!D31</f>
        <v>0</v>
      </c>
      <c r="G18" s="17">
        <f>Oct_2017!E21+Nov_2017!E28+Dec_2017!E31</f>
        <v>0</v>
      </c>
      <c r="H18" s="17">
        <v>0</v>
      </c>
      <c r="I18" s="23">
        <f>Oct_2017!I21+Nov_2017!I28+Dec_2017!I31</f>
        <v>0</v>
      </c>
    </row>
    <row r="19" spans="1:17" hidden="1" x14ac:dyDescent="0.25">
      <c r="A19" s="16" t="s">
        <v>13</v>
      </c>
      <c r="B19" s="17">
        <f>Oct_2017!G3+Nov_2017!G3+Dec_2017!G3</f>
        <v>0</v>
      </c>
      <c r="C19" s="6"/>
      <c r="D19" s="24"/>
      <c r="E19" s="9" t="s">
        <v>10</v>
      </c>
      <c r="F19" s="9" t="s">
        <v>10</v>
      </c>
      <c r="G19" s="9" t="s">
        <v>10</v>
      </c>
      <c r="H19" s="9"/>
      <c r="I19" s="18" t="s">
        <v>10</v>
      </c>
    </row>
    <row r="20" spans="1:17" hidden="1" x14ac:dyDescent="0.25">
      <c r="A20" s="16" t="s">
        <v>18</v>
      </c>
      <c r="B20" s="17">
        <f>Oct_2017!G8+Nov_2017!G11+Dec_2017!G14</f>
        <v>0</v>
      </c>
      <c r="C20" s="6"/>
      <c r="D20" s="9"/>
      <c r="E20" s="9" t="s">
        <v>10</v>
      </c>
      <c r="F20" s="9" t="s">
        <v>10</v>
      </c>
      <c r="G20" s="9" t="s">
        <v>15</v>
      </c>
      <c r="H20" s="9"/>
      <c r="I20" s="18" t="s">
        <v>10</v>
      </c>
    </row>
    <row r="21" spans="1:17" ht="15.75" hidden="1" thickBot="1" x14ac:dyDescent="0.3">
      <c r="A21" s="21"/>
      <c r="B21" s="9"/>
      <c r="C21" s="9"/>
      <c r="D21" s="9"/>
      <c r="E21" s="9"/>
      <c r="F21" s="9"/>
      <c r="G21" s="9"/>
      <c r="H21" s="9"/>
    </row>
    <row r="22" spans="1:17" s="3" customFormat="1" ht="21" hidden="1" customHeight="1" thickBot="1" x14ac:dyDescent="0.3">
      <c r="A22" s="77" t="s">
        <v>19</v>
      </c>
      <c r="B22" s="77"/>
      <c r="C22" s="77"/>
      <c r="D22" s="77"/>
      <c r="E22" s="77"/>
      <c r="F22" s="77"/>
      <c r="G22" s="77"/>
      <c r="H22" s="77"/>
      <c r="I22" s="77"/>
    </row>
    <row r="23" spans="1:17" hidden="1" x14ac:dyDescent="0.25">
      <c r="A23" s="11" t="s">
        <v>9</v>
      </c>
      <c r="B23" s="12">
        <f>Jan_2018!B35+Feb_2018!B36+Mar_2018!B38</f>
        <v>0</v>
      </c>
      <c r="C23" s="6"/>
      <c r="D23" s="13" t="s">
        <v>9</v>
      </c>
      <c r="E23" s="12">
        <f>Jan_2018!C35+Feb_2018!C36+Mar_2018!C38</f>
        <v>0</v>
      </c>
      <c r="F23" s="12">
        <f>Jan_2018!D35+Feb_2018!D36+Mar_2018!D38</f>
        <v>0</v>
      </c>
      <c r="G23" s="12">
        <f>Jan_2018!E35+Feb_2018!E36+Mar_2018!E38</f>
        <v>0</v>
      </c>
      <c r="H23" s="12">
        <v>0</v>
      </c>
      <c r="I23" s="14">
        <f>Jan_2018!I35+Feb_2018!I36+Mar_2018!G38</f>
        <v>0</v>
      </c>
      <c r="J23" s="9"/>
    </row>
    <row r="24" spans="1:17" hidden="1" x14ac:dyDescent="0.25">
      <c r="A24" s="16" t="s">
        <v>11</v>
      </c>
      <c r="B24" s="17">
        <f>Jan_2018!G29+Feb_2018!G30+Mar_2018!B32</f>
        <v>0</v>
      </c>
      <c r="C24" s="6"/>
      <c r="D24" s="22" t="s">
        <v>12</v>
      </c>
      <c r="E24" s="17">
        <f>Jan_2018!C32+Feb_2018!C33+Mar_2018!C35</f>
        <v>0</v>
      </c>
      <c r="F24" s="17">
        <f>Jan_2018!D32+Feb_2018!D33+Mar_2018!D35</f>
        <v>0</v>
      </c>
      <c r="G24" s="17">
        <f>Jan_2018!E32+Feb_2018!E33+Mar_2018!E35</f>
        <v>0</v>
      </c>
      <c r="H24" s="17">
        <v>0</v>
      </c>
      <c r="I24" s="23">
        <f>Jan_2018!I32+Feb_2018!I33+Mar_2018!G35</f>
        <v>0</v>
      </c>
    </row>
    <row r="25" spans="1:17" hidden="1" x14ac:dyDescent="0.25">
      <c r="A25" s="16" t="s">
        <v>13</v>
      </c>
      <c r="B25" s="17">
        <f>Jan_2018!G3+Feb_2018!G3+Mar_2018!B3</f>
        <v>0</v>
      </c>
      <c r="C25" s="6"/>
      <c r="D25" s="9"/>
      <c r="E25" s="25" t="s">
        <v>10</v>
      </c>
      <c r="F25" s="25" t="s">
        <v>10</v>
      </c>
      <c r="G25" s="25" t="s">
        <v>10</v>
      </c>
      <c r="H25" s="25"/>
      <c r="I25" s="26" t="s">
        <v>10</v>
      </c>
    </row>
    <row r="26" spans="1:17" hidden="1" x14ac:dyDescent="0.25">
      <c r="A26" s="16" t="s">
        <v>18</v>
      </c>
      <c r="B26" s="17">
        <f>Jan_2018!G15+Feb_2018!G16+Mar_2018!B18</f>
        <v>0</v>
      </c>
      <c r="C26" s="6"/>
      <c r="D26" s="9"/>
      <c r="E26" s="9" t="s">
        <v>10</v>
      </c>
      <c r="F26" s="9" t="s">
        <v>10</v>
      </c>
      <c r="G26" s="9" t="s">
        <v>15</v>
      </c>
      <c r="H26" s="9"/>
      <c r="I26" s="18" t="s">
        <v>10</v>
      </c>
    </row>
    <row r="27" spans="1:17" x14ac:dyDescent="0.25">
      <c r="A27" s="21"/>
      <c r="B27" s="6"/>
      <c r="C27" s="6"/>
      <c r="D27" s="9"/>
      <c r="E27" s="9"/>
      <c r="F27" s="9"/>
      <c r="G27" s="9"/>
      <c r="H27" s="9"/>
      <c r="I27" s="18"/>
      <c r="M27" s="21" t="s">
        <v>10</v>
      </c>
    </row>
    <row r="28" spans="1:17" ht="15.75" thickBot="1" x14ac:dyDescent="0.3">
      <c r="A28" s="21"/>
      <c r="B28" s="6"/>
      <c r="C28" s="6"/>
      <c r="D28" s="9"/>
      <c r="E28" s="9"/>
      <c r="F28" s="9"/>
      <c r="G28" s="9"/>
      <c r="H28" s="9"/>
      <c r="I28" s="18"/>
    </row>
    <row r="29" spans="1:17" ht="43.5" customHeight="1" thickBot="1" x14ac:dyDescent="0.3">
      <c r="A29" s="78" t="s">
        <v>20</v>
      </c>
      <c r="B29" s="78"/>
      <c r="C29" s="6"/>
      <c r="D29" s="27" t="s">
        <v>21</v>
      </c>
      <c r="E29" s="28" t="s">
        <v>3</v>
      </c>
      <c r="F29" s="29" t="s">
        <v>4</v>
      </c>
      <c r="G29" s="29" t="s">
        <v>22</v>
      </c>
      <c r="H29" s="29" t="s">
        <v>6</v>
      </c>
      <c r="I29" s="30" t="s">
        <v>7</v>
      </c>
      <c r="J29" s="31"/>
      <c r="K29" s="31"/>
      <c r="L29" s="79" t="s">
        <v>23</v>
      </c>
      <c r="M29" s="79"/>
      <c r="O29" s="32" t="s">
        <v>24</v>
      </c>
    </row>
    <row r="30" spans="1:17" ht="15.75" thickBot="1" x14ac:dyDescent="0.3">
      <c r="A30" s="33" t="s">
        <v>9</v>
      </c>
      <c r="B30" s="34">
        <f>B23+B17+B11+B4</f>
        <v>28649</v>
      </c>
      <c r="C30" s="6"/>
      <c r="D30" s="35" t="s">
        <v>9</v>
      </c>
      <c r="E30" s="36">
        <f>E23+E17+E11+E4</f>
        <v>2427</v>
      </c>
      <c r="F30" s="36">
        <f>F23+F17+F11+F4</f>
        <v>3494</v>
      </c>
      <c r="G30" s="36">
        <f>G23+G17+G11+G4</f>
        <v>470</v>
      </c>
      <c r="H30" s="36">
        <f>H23+H17+H11+H4</f>
        <v>19105</v>
      </c>
      <c r="I30" s="37">
        <f>I23+I17+I11+I4</f>
        <v>730099</v>
      </c>
      <c r="J30" s="38"/>
      <c r="K30" s="39"/>
      <c r="L30" s="40">
        <f>B30*5%</f>
        <v>1432.45</v>
      </c>
      <c r="M30" s="41">
        <f>L30*40</f>
        <v>57298</v>
      </c>
      <c r="O30" s="18">
        <f>M30+I30</f>
        <v>787397</v>
      </c>
      <c r="Q30" t="s">
        <v>10</v>
      </c>
    </row>
    <row r="31" spans="1:17" ht="15.75" thickBot="1" x14ac:dyDescent="0.3">
      <c r="A31" s="42" t="s">
        <v>11</v>
      </c>
      <c r="B31" s="43">
        <f>B24+B18+B12+B5</f>
        <v>42866</v>
      </c>
      <c r="C31" s="6"/>
      <c r="F31" s="44">
        <f>F30/B30</f>
        <v>0.12195888163635729</v>
      </c>
      <c r="G31" s="44">
        <f>G30/B30</f>
        <v>1.6405459178330833E-2</v>
      </c>
      <c r="H31" s="44">
        <f>H30/B30</f>
        <v>0.66686446298300117</v>
      </c>
      <c r="J31" s="31"/>
      <c r="K31" s="31"/>
      <c r="L31" s="40"/>
      <c r="M31" s="41"/>
    </row>
    <row r="32" spans="1:17" ht="15.75" thickBot="1" x14ac:dyDescent="0.3">
      <c r="A32" s="45" t="s">
        <v>13</v>
      </c>
      <c r="B32" s="46">
        <f>B25+B19+B13+B6</f>
        <v>2849</v>
      </c>
      <c r="C32" s="6"/>
      <c r="D32" s="35" t="s">
        <v>12</v>
      </c>
      <c r="E32" s="36">
        <f>E24+E18+E12+E5</f>
        <v>1711</v>
      </c>
      <c r="F32" s="36">
        <f>F24+F18+F12+F5</f>
        <v>3939</v>
      </c>
      <c r="G32" s="36">
        <f>G24+G18+G12+G5</f>
        <v>4464</v>
      </c>
      <c r="H32" s="36">
        <f>H24+H18+H12+H5</f>
        <v>41238</v>
      </c>
      <c r="I32" s="37">
        <f>I24+I18+I12+I5</f>
        <v>1553889</v>
      </c>
      <c r="J32" s="38"/>
      <c r="K32" s="39"/>
      <c r="L32" s="40">
        <f>SUM(B31+B32+B33)*10%</f>
        <v>6914.8</v>
      </c>
      <c r="M32" s="41">
        <f>L32*35</f>
        <v>242018</v>
      </c>
      <c r="O32" s="18">
        <f>M32+I32</f>
        <v>1795907</v>
      </c>
      <c r="Q32" t="s">
        <v>10</v>
      </c>
    </row>
    <row r="33" spans="1:15" ht="15.75" thickBot="1" x14ac:dyDescent="0.3">
      <c r="A33" s="47" t="s">
        <v>25</v>
      </c>
      <c r="B33" s="48">
        <f>B26+B20+B14+B7</f>
        <v>23433</v>
      </c>
      <c r="C33" s="6"/>
      <c r="D33" s="9"/>
      <c r="E33" s="9" t="s">
        <v>10</v>
      </c>
      <c r="F33" s="44">
        <f>F32/(B32+B31+B33)</f>
        <v>5.6964771215364148E-2</v>
      </c>
      <c r="G33" s="44">
        <f>G32/(B32+B31+B33)</f>
        <v>6.4557181697229127E-2</v>
      </c>
      <c r="H33" s="44">
        <f>H32/(B32+B31+B33)</f>
        <v>0.59637299704980617</v>
      </c>
      <c r="I33" s="18" t="s">
        <v>10</v>
      </c>
      <c r="J33" s="49"/>
      <c r="K33" s="50"/>
      <c r="L33" s="51">
        <f>SUM(L30:L32)</f>
        <v>8347.25</v>
      </c>
      <c r="M33" s="52">
        <f>SUM(M30:M32)</f>
        <v>299316</v>
      </c>
    </row>
    <row r="34" spans="1:15" ht="15.75" thickBot="1" x14ac:dyDescent="0.3">
      <c r="A34" s="53"/>
      <c r="B34" s="54"/>
      <c r="C34" s="6"/>
      <c r="D34" s="9"/>
      <c r="E34" s="9"/>
      <c r="F34" s="9"/>
      <c r="G34" s="9"/>
      <c r="H34" s="9"/>
      <c r="I34" s="18"/>
    </row>
    <row r="35" spans="1:15" s="3" customFormat="1" ht="32.25" thickBot="1" x14ac:dyDescent="0.3">
      <c r="A35" s="55" t="s">
        <v>26</v>
      </c>
      <c r="B35" s="56">
        <f>SUM(B30:B33)</f>
        <v>97797</v>
      </c>
      <c r="C35" s="57"/>
      <c r="D35" s="58" t="s">
        <v>27</v>
      </c>
      <c r="E35" s="59">
        <f>SUM(E30:E32)</f>
        <v>4138</v>
      </c>
      <c r="F35" s="59">
        <f>SUM(F30:F32)</f>
        <v>7433.1219588816366</v>
      </c>
      <c r="G35" s="59">
        <f>SUM(G30:G32)</f>
        <v>4934.0164054591787</v>
      </c>
      <c r="H35" s="59">
        <f>SUM(H30:H32)</f>
        <v>60343.666864462983</v>
      </c>
      <c r="I35" s="60">
        <f>SUM(I30:I32)</f>
        <v>2283988</v>
      </c>
      <c r="M35" s="61">
        <f>I35+M33</f>
        <v>2583304</v>
      </c>
      <c r="O35" s="62">
        <f>SUM(O30:O34)</f>
        <v>2583304</v>
      </c>
    </row>
    <row r="36" spans="1:15" ht="15.75" customHeight="1" thickBot="1" x14ac:dyDescent="0.3">
      <c r="A36" s="21"/>
      <c r="B36" s="9"/>
      <c r="C36" s="9"/>
      <c r="D36" s="9"/>
      <c r="E36" s="9" t="s">
        <v>10</v>
      </c>
      <c r="F36" s="9" t="s">
        <v>10</v>
      </c>
      <c r="G36" s="9" t="s">
        <v>10</v>
      </c>
      <c r="H36" s="9"/>
      <c r="I36" t="s">
        <v>10</v>
      </c>
    </row>
    <row r="37" spans="1:15" ht="19.5" thickBot="1" x14ac:dyDescent="0.35">
      <c r="A37" s="63"/>
      <c r="D37" s="64" t="s">
        <v>28</v>
      </c>
      <c r="E37" s="65"/>
      <c r="F37" s="65"/>
      <c r="G37" s="65"/>
      <c r="H37" s="66"/>
      <c r="I37" s="67">
        <v>2389839</v>
      </c>
    </row>
    <row r="38" spans="1:15" ht="15.75" thickBot="1" x14ac:dyDescent="0.3"/>
    <row r="39" spans="1:15" ht="16.5" thickBot="1" x14ac:dyDescent="0.3">
      <c r="A39" s="68" t="s">
        <v>29</v>
      </c>
      <c r="H39" s="69" t="s">
        <v>30</v>
      </c>
      <c r="I39" s="18">
        <f>I37-I35</f>
        <v>105851</v>
      </c>
      <c r="J39" s="18"/>
      <c r="K39" s="18"/>
      <c r="L39" s="70" t="s">
        <v>31</v>
      </c>
      <c r="M39" s="71">
        <f>I39-M33</f>
        <v>-193465</v>
      </c>
      <c r="O39" s="18">
        <f>I37-O35</f>
        <v>-193465</v>
      </c>
    </row>
    <row r="40" spans="1:15" ht="15.75" x14ac:dyDescent="0.25">
      <c r="A40" s="68" t="s">
        <v>32</v>
      </c>
      <c r="B40" s="9"/>
      <c r="C40" s="9"/>
      <c r="D40" s="9"/>
      <c r="I40" s="9"/>
      <c r="M40" s="18"/>
    </row>
    <row r="41" spans="1:15" ht="15.75" x14ac:dyDescent="0.25">
      <c r="A41" s="72" t="s">
        <v>33</v>
      </c>
    </row>
    <row r="42" spans="1:15" x14ac:dyDescent="0.25">
      <c r="A42" s="73"/>
    </row>
    <row r="43" spans="1:15" hidden="1" x14ac:dyDescent="0.25">
      <c r="A43" s="80" t="s">
        <v>34</v>
      </c>
      <c r="B43" s="80"/>
      <c r="C43" s="80"/>
      <c r="D43" s="80"/>
      <c r="E43" s="80"/>
      <c r="F43" s="80"/>
      <c r="G43" s="80"/>
      <c r="H43" s="80"/>
      <c r="I43" s="80"/>
    </row>
    <row r="44" spans="1:15" hidden="1" x14ac:dyDescent="0.25">
      <c r="A44" s="80"/>
      <c r="B44" s="80"/>
      <c r="C44" s="80"/>
      <c r="D44" s="80"/>
      <c r="E44" s="80"/>
      <c r="F44" s="80"/>
      <c r="G44" s="80"/>
      <c r="H44" s="80"/>
      <c r="I44" s="80"/>
    </row>
  </sheetData>
  <mergeCells count="15">
    <mergeCell ref="A29:B29"/>
    <mergeCell ref="L29:M29"/>
    <mergeCell ref="A43:I44"/>
    <mergeCell ref="H1:H2"/>
    <mergeCell ref="I1:I2"/>
    <mergeCell ref="A3:I3"/>
    <mergeCell ref="A10:I10"/>
    <mergeCell ref="A16:I16"/>
    <mergeCell ref="A22:I22"/>
    <mergeCell ref="A1:A2"/>
    <mergeCell ref="B1:B2"/>
    <mergeCell ref="D1:D2"/>
    <mergeCell ref="E1:E2"/>
    <mergeCell ref="F1:F2"/>
    <mergeCell ref="G1:G2"/>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heetViews>
  <sheetFormatPr defaultRowHeight="15" x14ac:dyDescent="0.25"/>
  <cols>
    <col min="1" max="1" width="45.7109375" customWidth="1"/>
    <col min="2" max="2" width="10.7109375" customWidth="1"/>
    <col min="3" max="3" width="13.85546875" bestFit="1" customWidth="1"/>
    <col min="4" max="4" width="14.7109375" customWidth="1"/>
    <col min="5" max="6" width="9.140625" customWidth="1"/>
    <col min="7" max="7" width="13.85546875" bestFit="1" customWidth="1"/>
    <col min="8" max="8" width="9.140625" customWidth="1"/>
  </cols>
  <sheetData>
    <row r="1" spans="1:4" ht="30.75" thickBot="1" x14ac:dyDescent="0.3">
      <c r="A1" s="118">
        <v>43070</v>
      </c>
      <c r="B1" s="81"/>
      <c r="C1" s="82"/>
      <c r="D1" s="83" t="s">
        <v>7</v>
      </c>
    </row>
    <row r="2" spans="1:4" ht="16.5" thickBot="1" x14ac:dyDescent="0.3">
      <c r="A2" s="118"/>
      <c r="B2" s="84" t="s">
        <v>36</v>
      </c>
      <c r="C2" s="82"/>
      <c r="D2" s="85"/>
    </row>
    <row r="3" spans="1:4" ht="16.5" thickBot="1" x14ac:dyDescent="0.3">
      <c r="A3" s="86" t="s">
        <v>37</v>
      </c>
      <c r="B3" s="122">
        <v>0</v>
      </c>
      <c r="C3" s="88"/>
      <c r="D3" s="89">
        <v>0</v>
      </c>
    </row>
    <row r="4" spans="1:4" ht="15.75" x14ac:dyDescent="0.25">
      <c r="A4" s="91"/>
      <c r="B4" s="92"/>
      <c r="C4" s="82"/>
      <c r="D4" s="93"/>
    </row>
    <row r="5" spans="1:4" ht="15.75" x14ac:dyDescent="0.25">
      <c r="A5" s="94" t="s">
        <v>18</v>
      </c>
      <c r="B5" s="119"/>
      <c r="C5" s="82"/>
      <c r="D5" s="93"/>
    </row>
    <row r="6" spans="1:4" x14ac:dyDescent="0.25">
      <c r="A6" s="133" t="s">
        <v>62</v>
      </c>
      <c r="B6" s="134">
        <v>0</v>
      </c>
      <c r="C6" s="98"/>
      <c r="D6" s="99"/>
    </row>
    <row r="7" spans="1:4" ht="25.5" x14ac:dyDescent="0.25">
      <c r="A7" s="133" t="s">
        <v>39</v>
      </c>
      <c r="B7" s="134">
        <v>0</v>
      </c>
      <c r="C7" s="98"/>
      <c r="D7" s="99"/>
    </row>
    <row r="8" spans="1:4" ht="15.75" x14ac:dyDescent="0.25">
      <c r="A8" s="133" t="s">
        <v>40</v>
      </c>
      <c r="B8" s="134">
        <v>0</v>
      </c>
      <c r="C8" s="100"/>
      <c r="D8" s="99"/>
    </row>
    <row r="9" spans="1:4" x14ac:dyDescent="0.25">
      <c r="A9" s="133" t="s">
        <v>63</v>
      </c>
      <c r="B9" s="134">
        <v>0</v>
      </c>
      <c r="C9" s="85"/>
      <c r="D9" s="99"/>
    </row>
    <row r="10" spans="1:4" x14ac:dyDescent="0.25">
      <c r="A10" s="133" t="s">
        <v>64</v>
      </c>
      <c r="B10" s="134">
        <v>0</v>
      </c>
      <c r="C10" s="85"/>
      <c r="D10" s="101"/>
    </row>
    <row r="11" spans="1:4" x14ac:dyDescent="0.25">
      <c r="A11" s="133" t="s">
        <v>65</v>
      </c>
      <c r="B11" s="134">
        <v>0</v>
      </c>
      <c r="C11" s="85"/>
      <c r="D11" s="101"/>
    </row>
    <row r="12" spans="1:4" x14ac:dyDescent="0.25">
      <c r="A12" s="133" t="s">
        <v>66</v>
      </c>
      <c r="B12" s="134">
        <v>0</v>
      </c>
      <c r="C12" s="85"/>
      <c r="D12" s="101"/>
    </row>
    <row r="13" spans="1:4" x14ac:dyDescent="0.25">
      <c r="A13" s="133" t="s">
        <v>67</v>
      </c>
      <c r="B13" s="134">
        <v>0</v>
      </c>
      <c r="C13" s="85"/>
      <c r="D13" s="101"/>
    </row>
    <row r="14" spans="1:4" x14ac:dyDescent="0.25">
      <c r="A14" s="133" t="s">
        <v>68</v>
      </c>
      <c r="B14" s="134">
        <v>0</v>
      </c>
      <c r="C14" s="85"/>
      <c r="D14" s="93"/>
    </row>
    <row r="15" spans="1:4" x14ac:dyDescent="0.25">
      <c r="A15" s="133" t="s">
        <v>44</v>
      </c>
      <c r="B15" s="134">
        <v>0</v>
      </c>
      <c r="C15" s="85"/>
      <c r="D15" s="93"/>
    </row>
    <row r="16" spans="1:4" x14ac:dyDescent="0.25">
      <c r="A16" s="133" t="s">
        <v>69</v>
      </c>
      <c r="B16" s="134">
        <v>0</v>
      </c>
      <c r="C16" s="85"/>
      <c r="D16" s="93"/>
    </row>
    <row r="17" spans="1:4" ht="15.75" thickBot="1" x14ac:dyDescent="0.3">
      <c r="A17" s="133" t="s">
        <v>70</v>
      </c>
      <c r="B17" s="135">
        <v>0</v>
      </c>
      <c r="C17" s="85"/>
    </row>
    <row r="18" spans="1:4" ht="16.5" thickBot="1" x14ac:dyDescent="0.3">
      <c r="A18" s="102" t="s">
        <v>94</v>
      </c>
      <c r="B18" s="103">
        <f>SUM(B6:B17)</f>
        <v>0</v>
      </c>
      <c r="C18" s="85"/>
      <c r="D18" s="89">
        <v>0</v>
      </c>
    </row>
    <row r="19" spans="1:4" ht="15.75" x14ac:dyDescent="0.25">
      <c r="A19" s="104"/>
      <c r="B19" s="92"/>
      <c r="C19" s="85"/>
      <c r="D19" s="93"/>
    </row>
    <row r="20" spans="1:4" ht="15.75" x14ac:dyDescent="0.25">
      <c r="A20" s="136" t="s">
        <v>95</v>
      </c>
      <c r="B20" s="95"/>
      <c r="C20" s="85"/>
      <c r="D20" s="93"/>
    </row>
    <row r="21" spans="1:4" x14ac:dyDescent="0.25">
      <c r="A21" s="137" t="s">
        <v>48</v>
      </c>
      <c r="B21" s="138">
        <v>0</v>
      </c>
      <c r="C21" s="85"/>
      <c r="D21" s="93"/>
    </row>
    <row r="22" spans="1:4" x14ac:dyDescent="0.25">
      <c r="A22" s="139" t="s">
        <v>49</v>
      </c>
      <c r="B22" s="140">
        <v>0</v>
      </c>
      <c r="C22" s="85"/>
      <c r="D22" s="93"/>
    </row>
    <row r="23" spans="1:4" x14ac:dyDescent="0.25">
      <c r="A23" s="139" t="s">
        <v>50</v>
      </c>
      <c r="B23" s="140">
        <v>0</v>
      </c>
      <c r="C23" s="85"/>
      <c r="D23" s="93"/>
    </row>
    <row r="24" spans="1:4" x14ac:dyDescent="0.25">
      <c r="A24" s="139" t="s">
        <v>51</v>
      </c>
      <c r="B24" s="140">
        <v>0</v>
      </c>
      <c r="C24" s="85"/>
      <c r="D24" s="85"/>
    </row>
    <row r="25" spans="1:4" ht="15.75" x14ac:dyDescent="0.25">
      <c r="A25" s="139" t="s">
        <v>52</v>
      </c>
      <c r="B25" s="140">
        <v>0</v>
      </c>
      <c r="C25" s="88"/>
      <c r="D25" s="85"/>
    </row>
    <row r="26" spans="1:4" ht="15.75" x14ac:dyDescent="0.25">
      <c r="A26" s="139" t="s">
        <v>53</v>
      </c>
      <c r="B26" s="140">
        <v>0</v>
      </c>
      <c r="C26" s="82"/>
      <c r="D26" s="85"/>
    </row>
    <row r="27" spans="1:4" x14ac:dyDescent="0.25">
      <c r="A27" s="139" t="s">
        <v>69</v>
      </c>
      <c r="B27" s="140">
        <v>0</v>
      </c>
      <c r="C27" s="112"/>
      <c r="D27" s="85"/>
    </row>
    <row r="28" spans="1:4" x14ac:dyDescent="0.25">
      <c r="A28" s="137" t="s">
        <v>54</v>
      </c>
      <c r="B28" s="138">
        <v>0</v>
      </c>
      <c r="D28" s="85"/>
    </row>
    <row r="29" spans="1:4" ht="15.75" x14ac:dyDescent="0.25">
      <c r="A29" s="139" t="s">
        <v>55</v>
      </c>
      <c r="B29" s="140">
        <v>0</v>
      </c>
      <c r="D29" s="82"/>
    </row>
    <row r="30" spans="1:4" ht="15.75" x14ac:dyDescent="0.25">
      <c r="A30" s="139" t="s">
        <v>56</v>
      </c>
      <c r="B30" s="140">
        <v>0</v>
      </c>
      <c r="D30" s="82"/>
    </row>
    <row r="31" spans="1:4" ht="15.75" thickBot="1" x14ac:dyDescent="0.3">
      <c r="A31" s="141" t="s">
        <v>57</v>
      </c>
      <c r="B31" s="142">
        <v>0</v>
      </c>
    </row>
    <row r="32" spans="1:4" ht="16.5" thickBot="1" x14ac:dyDescent="0.3">
      <c r="A32" s="143" t="s">
        <v>96</v>
      </c>
      <c r="B32" s="120">
        <f>SUM(B21:B31)</f>
        <v>0</v>
      </c>
      <c r="D32" s="89">
        <v>0</v>
      </c>
    </row>
    <row r="33" spans="1:7" ht="16.5" thickBot="1" x14ac:dyDescent="0.3">
      <c r="D33" s="111"/>
    </row>
    <row r="34" spans="1:7" ht="33" customHeight="1" thickBot="1" x14ac:dyDescent="0.3">
      <c r="A34" s="112"/>
      <c r="B34" s="114" t="s">
        <v>59</v>
      </c>
      <c r="C34" s="114" t="s">
        <v>3</v>
      </c>
      <c r="D34" s="114" t="s">
        <v>4</v>
      </c>
      <c r="E34" s="114" t="s">
        <v>22</v>
      </c>
      <c r="G34" s="83" t="s">
        <v>7</v>
      </c>
    </row>
    <row r="35" spans="1:7" ht="16.5" thickBot="1" x14ac:dyDescent="0.3">
      <c r="A35" s="115" t="s">
        <v>60</v>
      </c>
      <c r="B35" s="116">
        <v>0</v>
      </c>
      <c r="C35" s="90">
        <v>0</v>
      </c>
      <c r="D35" s="90">
        <v>0</v>
      </c>
      <c r="E35" s="90">
        <v>0</v>
      </c>
      <c r="G35" s="89">
        <v>0</v>
      </c>
    </row>
    <row r="36" spans="1:7" ht="16.5" thickBot="1" x14ac:dyDescent="0.3">
      <c r="A36" s="82"/>
      <c r="B36" s="117"/>
      <c r="C36" s="82"/>
      <c r="D36" s="82"/>
      <c r="E36" s="82"/>
    </row>
    <row r="37" spans="1:7" ht="33" customHeight="1" thickBot="1" x14ac:dyDescent="0.3">
      <c r="A37" s="112"/>
      <c r="B37" s="114" t="s">
        <v>59</v>
      </c>
      <c r="C37" s="114" t="s">
        <v>3</v>
      </c>
      <c r="D37" s="114" t="s">
        <v>4</v>
      </c>
      <c r="E37" s="114" t="s">
        <v>22</v>
      </c>
    </row>
    <row r="38" spans="1:7" ht="16.5" thickBot="1" x14ac:dyDescent="0.3">
      <c r="A38" s="115" t="s">
        <v>61</v>
      </c>
      <c r="B38" s="116">
        <v>0</v>
      </c>
      <c r="C38" s="90">
        <v>0</v>
      </c>
      <c r="D38" s="90">
        <v>0</v>
      </c>
      <c r="E38" s="90">
        <v>0</v>
      </c>
      <c r="G38" s="89">
        <v>0</v>
      </c>
    </row>
  </sheetData>
  <mergeCells count="1">
    <mergeCell ref="A1:A2"/>
  </mergeCells>
  <pageMargins left="0.70000000000000007" right="0.70000000000000007" top="0.75" bottom="0.75" header="0.30000000000000004" footer="0.3000000000000000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heetViews>
  <sheetFormatPr defaultRowHeight="15" x14ac:dyDescent="0.25"/>
  <cols>
    <col min="1" max="1" width="45.7109375" customWidth="1"/>
    <col min="2" max="2" width="10.7109375" customWidth="1"/>
    <col min="3" max="3" width="13.85546875" bestFit="1" customWidth="1"/>
    <col min="4" max="4" width="14.7109375" customWidth="1"/>
    <col min="5" max="6" width="9.140625" customWidth="1"/>
    <col min="7" max="7" width="13.85546875" bestFit="1" customWidth="1"/>
    <col min="8" max="8" width="9.140625" customWidth="1"/>
  </cols>
  <sheetData>
    <row r="1" spans="1:4" ht="30.75" thickBot="1" x14ac:dyDescent="0.3">
      <c r="A1" s="118">
        <v>43101</v>
      </c>
      <c r="B1" s="81"/>
      <c r="C1" s="82"/>
      <c r="D1" s="83" t="s">
        <v>7</v>
      </c>
    </row>
    <row r="2" spans="1:4" ht="16.5" thickBot="1" x14ac:dyDescent="0.3">
      <c r="A2" s="118"/>
      <c r="B2" s="84" t="s">
        <v>36</v>
      </c>
      <c r="C2" s="82"/>
      <c r="D2" s="85"/>
    </row>
    <row r="3" spans="1:4" ht="16.5" thickBot="1" x14ac:dyDescent="0.3">
      <c r="A3" s="86" t="s">
        <v>37</v>
      </c>
      <c r="B3" s="122">
        <v>0</v>
      </c>
      <c r="C3" s="88"/>
      <c r="D3" s="89">
        <v>0</v>
      </c>
    </row>
    <row r="4" spans="1:4" ht="15.75" x14ac:dyDescent="0.25">
      <c r="A4" s="91"/>
      <c r="B4" s="92"/>
      <c r="C4" s="82"/>
      <c r="D4" s="93"/>
    </row>
    <row r="5" spans="1:4" ht="15.75" x14ac:dyDescent="0.25">
      <c r="A5" s="94" t="s">
        <v>18</v>
      </c>
      <c r="B5" s="119"/>
      <c r="C5" s="82"/>
      <c r="D5" s="93"/>
    </row>
    <row r="6" spans="1:4" x14ac:dyDescent="0.25">
      <c r="A6" s="133" t="s">
        <v>62</v>
      </c>
      <c r="B6" s="134">
        <v>0</v>
      </c>
      <c r="C6" s="98"/>
      <c r="D6" s="99"/>
    </row>
    <row r="7" spans="1:4" ht="25.5" x14ac:dyDescent="0.25">
      <c r="A7" s="133" t="s">
        <v>39</v>
      </c>
      <c r="B7" s="134">
        <v>0</v>
      </c>
      <c r="C7" s="98"/>
      <c r="D7" s="99"/>
    </row>
    <row r="8" spans="1:4" ht="15.75" x14ac:dyDescent="0.25">
      <c r="A8" s="133" t="s">
        <v>40</v>
      </c>
      <c r="B8" s="134">
        <v>0</v>
      </c>
      <c r="C8" s="100"/>
      <c r="D8" s="99"/>
    </row>
    <row r="9" spans="1:4" x14ac:dyDescent="0.25">
      <c r="A9" s="133" t="s">
        <v>63</v>
      </c>
      <c r="B9" s="134">
        <v>0</v>
      </c>
      <c r="C9" s="85"/>
      <c r="D9" s="99"/>
    </row>
    <row r="10" spans="1:4" x14ac:dyDescent="0.25">
      <c r="A10" s="133" t="s">
        <v>64</v>
      </c>
      <c r="B10" s="134">
        <v>0</v>
      </c>
      <c r="C10" s="85"/>
      <c r="D10" s="101"/>
    </row>
    <row r="11" spans="1:4" x14ac:dyDescent="0.25">
      <c r="A11" s="133" t="s">
        <v>65</v>
      </c>
      <c r="B11" s="134">
        <v>0</v>
      </c>
      <c r="C11" s="85"/>
      <c r="D11" s="101"/>
    </row>
    <row r="12" spans="1:4" x14ac:dyDescent="0.25">
      <c r="A12" s="133" t="s">
        <v>66</v>
      </c>
      <c r="B12" s="134">
        <v>0</v>
      </c>
      <c r="C12" s="85"/>
      <c r="D12" s="101"/>
    </row>
    <row r="13" spans="1:4" x14ac:dyDescent="0.25">
      <c r="A13" s="133" t="s">
        <v>67</v>
      </c>
      <c r="B13" s="134">
        <v>0</v>
      </c>
      <c r="C13" s="85"/>
      <c r="D13" s="101"/>
    </row>
    <row r="14" spans="1:4" x14ac:dyDescent="0.25">
      <c r="A14" s="133" t="s">
        <v>68</v>
      </c>
      <c r="B14" s="134">
        <v>0</v>
      </c>
      <c r="C14" s="85"/>
      <c r="D14" s="93"/>
    </row>
    <row r="15" spans="1:4" x14ac:dyDescent="0.25">
      <c r="A15" s="133" t="s">
        <v>44</v>
      </c>
      <c r="B15" s="134">
        <v>0</v>
      </c>
      <c r="C15" s="85"/>
      <c r="D15" s="93"/>
    </row>
    <row r="16" spans="1:4" x14ac:dyDescent="0.25">
      <c r="A16" s="133" t="s">
        <v>69</v>
      </c>
      <c r="B16" s="134">
        <v>0</v>
      </c>
      <c r="C16" s="85"/>
      <c r="D16" s="93"/>
    </row>
    <row r="17" spans="1:4" ht="15.75" thickBot="1" x14ac:dyDescent="0.3">
      <c r="A17" s="133" t="s">
        <v>70</v>
      </c>
      <c r="B17" s="135">
        <v>0</v>
      </c>
      <c r="C17" s="85"/>
    </row>
    <row r="18" spans="1:4" ht="16.5" thickBot="1" x14ac:dyDescent="0.3">
      <c r="A18" s="102" t="s">
        <v>94</v>
      </c>
      <c r="B18" s="103">
        <f>SUM(B6:B17)</f>
        <v>0</v>
      </c>
      <c r="C18" s="85"/>
      <c r="D18" s="89">
        <v>0</v>
      </c>
    </row>
    <row r="19" spans="1:4" ht="15.75" x14ac:dyDescent="0.25">
      <c r="A19" s="104"/>
      <c r="B19" s="92"/>
      <c r="C19" s="85"/>
      <c r="D19" s="93"/>
    </row>
    <row r="20" spans="1:4" ht="15.75" x14ac:dyDescent="0.25">
      <c r="A20" s="136" t="s">
        <v>95</v>
      </c>
      <c r="B20" s="95"/>
      <c r="C20" s="85"/>
      <c r="D20" s="93"/>
    </row>
    <row r="21" spans="1:4" x14ac:dyDescent="0.25">
      <c r="A21" s="137" t="s">
        <v>48</v>
      </c>
      <c r="B21" s="138">
        <v>0</v>
      </c>
      <c r="C21" s="85"/>
      <c r="D21" s="93"/>
    </row>
    <row r="22" spans="1:4" x14ac:dyDescent="0.25">
      <c r="A22" s="139" t="s">
        <v>49</v>
      </c>
      <c r="B22" s="140">
        <v>0</v>
      </c>
      <c r="C22" s="85"/>
      <c r="D22" s="93"/>
    </row>
    <row r="23" spans="1:4" x14ac:dyDescent="0.25">
      <c r="A23" s="139" t="s">
        <v>50</v>
      </c>
      <c r="B23" s="140">
        <v>0</v>
      </c>
      <c r="C23" s="85"/>
      <c r="D23" s="93"/>
    </row>
    <row r="24" spans="1:4" x14ac:dyDescent="0.25">
      <c r="A24" s="139" t="s">
        <v>51</v>
      </c>
      <c r="B24" s="140">
        <v>0</v>
      </c>
      <c r="C24" s="85"/>
      <c r="D24" s="85"/>
    </row>
    <row r="25" spans="1:4" ht="15.75" x14ac:dyDescent="0.25">
      <c r="A25" s="139" t="s">
        <v>52</v>
      </c>
      <c r="B25" s="140">
        <v>0</v>
      </c>
      <c r="C25" s="88"/>
      <c r="D25" s="85"/>
    </row>
    <row r="26" spans="1:4" ht="15.75" x14ac:dyDescent="0.25">
      <c r="A26" s="139" t="s">
        <v>53</v>
      </c>
      <c r="B26" s="140">
        <v>0</v>
      </c>
      <c r="C26" s="82"/>
      <c r="D26" s="85"/>
    </row>
    <row r="27" spans="1:4" x14ac:dyDescent="0.25">
      <c r="A27" s="139" t="s">
        <v>69</v>
      </c>
      <c r="B27" s="140">
        <v>0</v>
      </c>
      <c r="C27" s="112"/>
      <c r="D27" s="85"/>
    </row>
    <row r="28" spans="1:4" x14ac:dyDescent="0.25">
      <c r="A28" s="137" t="s">
        <v>54</v>
      </c>
      <c r="B28" s="138">
        <v>0</v>
      </c>
      <c r="D28" s="85"/>
    </row>
    <row r="29" spans="1:4" ht="15.75" x14ac:dyDescent="0.25">
      <c r="A29" s="139" t="s">
        <v>55</v>
      </c>
      <c r="B29" s="140">
        <v>0</v>
      </c>
      <c r="D29" s="82"/>
    </row>
    <row r="30" spans="1:4" ht="15.75" x14ac:dyDescent="0.25">
      <c r="A30" s="139" t="s">
        <v>56</v>
      </c>
      <c r="B30" s="140">
        <v>0</v>
      </c>
      <c r="D30" s="82"/>
    </row>
    <row r="31" spans="1:4" ht="15.75" thickBot="1" x14ac:dyDescent="0.3">
      <c r="A31" s="141" t="s">
        <v>57</v>
      </c>
      <c r="B31" s="142">
        <v>0</v>
      </c>
    </row>
    <row r="32" spans="1:4" ht="16.5" thickBot="1" x14ac:dyDescent="0.3">
      <c r="A32" s="143" t="s">
        <v>96</v>
      </c>
      <c r="B32" s="120">
        <f>SUM(B21:B31)</f>
        <v>0</v>
      </c>
      <c r="D32" s="89">
        <v>0</v>
      </c>
    </row>
    <row r="33" spans="1:7" ht="16.5" thickBot="1" x14ac:dyDescent="0.3">
      <c r="D33" s="111"/>
    </row>
    <row r="34" spans="1:7" ht="33" customHeight="1" thickBot="1" x14ac:dyDescent="0.3">
      <c r="A34" s="112"/>
      <c r="B34" s="114" t="s">
        <v>59</v>
      </c>
      <c r="C34" s="114" t="s">
        <v>3</v>
      </c>
      <c r="D34" s="114" t="s">
        <v>4</v>
      </c>
      <c r="E34" s="114" t="s">
        <v>22</v>
      </c>
      <c r="G34" s="83" t="s">
        <v>7</v>
      </c>
    </row>
    <row r="35" spans="1:7" ht="16.5" thickBot="1" x14ac:dyDescent="0.3">
      <c r="A35" s="115" t="s">
        <v>60</v>
      </c>
      <c r="B35" s="116">
        <v>0</v>
      </c>
      <c r="C35" s="90">
        <v>0</v>
      </c>
      <c r="D35" s="90">
        <v>0</v>
      </c>
      <c r="E35" s="90">
        <v>0</v>
      </c>
      <c r="G35" s="89">
        <v>0</v>
      </c>
    </row>
    <row r="36" spans="1:7" ht="16.5" thickBot="1" x14ac:dyDescent="0.3">
      <c r="A36" s="82"/>
      <c r="B36" s="117"/>
      <c r="C36" s="82"/>
      <c r="D36" s="82"/>
      <c r="E36" s="82"/>
    </row>
    <row r="37" spans="1:7" ht="33" customHeight="1" thickBot="1" x14ac:dyDescent="0.3">
      <c r="A37" s="112"/>
      <c r="B37" s="114" t="s">
        <v>59</v>
      </c>
      <c r="C37" s="114" t="s">
        <v>3</v>
      </c>
      <c r="D37" s="114" t="s">
        <v>4</v>
      </c>
      <c r="E37" s="114" t="s">
        <v>22</v>
      </c>
    </row>
    <row r="38" spans="1:7" ht="16.5" thickBot="1" x14ac:dyDescent="0.3">
      <c r="A38" s="115" t="s">
        <v>61</v>
      </c>
      <c r="B38" s="116">
        <v>0</v>
      </c>
      <c r="C38" s="90">
        <v>0</v>
      </c>
      <c r="D38" s="90">
        <v>0</v>
      </c>
      <c r="E38" s="90">
        <v>0</v>
      </c>
      <c r="G38" s="89">
        <v>0</v>
      </c>
    </row>
  </sheetData>
  <mergeCells count="1">
    <mergeCell ref="A1:A2"/>
  </mergeCells>
  <pageMargins left="0.70000000000000007" right="0.70000000000000007" top="0.75" bottom="0.75" header="0.30000000000000004" footer="0.3000000000000000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heetViews>
  <sheetFormatPr defaultRowHeight="15" x14ac:dyDescent="0.25"/>
  <cols>
    <col min="1" max="1" width="45.7109375" customWidth="1"/>
    <col min="2" max="2" width="10.7109375" customWidth="1"/>
    <col min="3" max="3" width="13.85546875" bestFit="1" customWidth="1"/>
    <col min="4" max="4" width="14.7109375" customWidth="1"/>
    <col min="5" max="6" width="9.140625" customWidth="1"/>
    <col min="7" max="7" width="13.85546875" bestFit="1" customWidth="1"/>
    <col min="8" max="8" width="9.140625" customWidth="1"/>
  </cols>
  <sheetData>
    <row r="1" spans="1:4" ht="30.75" thickBot="1" x14ac:dyDescent="0.3">
      <c r="A1" s="118">
        <v>43132</v>
      </c>
      <c r="B1" s="81"/>
      <c r="C1" s="82"/>
      <c r="D1" s="83" t="s">
        <v>7</v>
      </c>
    </row>
    <row r="2" spans="1:4" ht="16.5" thickBot="1" x14ac:dyDescent="0.3">
      <c r="A2" s="118"/>
      <c r="B2" s="84" t="s">
        <v>36</v>
      </c>
      <c r="C2" s="82"/>
      <c r="D2" s="85"/>
    </row>
    <row r="3" spans="1:4" ht="16.5" thickBot="1" x14ac:dyDescent="0.3">
      <c r="A3" s="86" t="s">
        <v>37</v>
      </c>
      <c r="B3" s="122">
        <v>0</v>
      </c>
      <c r="C3" s="88"/>
      <c r="D3" s="89">
        <v>0</v>
      </c>
    </row>
    <row r="4" spans="1:4" ht="15.75" x14ac:dyDescent="0.25">
      <c r="A4" s="91"/>
      <c r="B4" s="92"/>
      <c r="C4" s="82"/>
      <c r="D4" s="93"/>
    </row>
    <row r="5" spans="1:4" ht="15.75" x14ac:dyDescent="0.25">
      <c r="A5" s="94" t="s">
        <v>18</v>
      </c>
      <c r="B5" s="119"/>
      <c r="C5" s="82"/>
      <c r="D5" s="93"/>
    </row>
    <row r="6" spans="1:4" x14ac:dyDescent="0.25">
      <c r="A6" s="133" t="s">
        <v>62</v>
      </c>
      <c r="B6" s="134">
        <v>0</v>
      </c>
      <c r="C6" s="98"/>
      <c r="D6" s="99"/>
    </row>
    <row r="7" spans="1:4" ht="25.5" x14ac:dyDescent="0.25">
      <c r="A7" s="133" t="s">
        <v>39</v>
      </c>
      <c r="B7" s="134">
        <v>0</v>
      </c>
      <c r="C7" s="98"/>
      <c r="D7" s="99"/>
    </row>
    <row r="8" spans="1:4" ht="15.75" x14ac:dyDescent="0.25">
      <c r="A8" s="133" t="s">
        <v>40</v>
      </c>
      <c r="B8" s="134">
        <v>0</v>
      </c>
      <c r="C8" s="100"/>
      <c r="D8" s="99"/>
    </row>
    <row r="9" spans="1:4" x14ac:dyDescent="0.25">
      <c r="A9" s="133" t="s">
        <v>63</v>
      </c>
      <c r="B9" s="134">
        <v>0</v>
      </c>
      <c r="C9" s="85"/>
      <c r="D9" s="99"/>
    </row>
    <row r="10" spans="1:4" x14ac:dyDescent="0.25">
      <c r="A10" s="133" t="s">
        <v>64</v>
      </c>
      <c r="B10" s="134">
        <v>0</v>
      </c>
      <c r="C10" s="85"/>
      <c r="D10" s="101"/>
    </row>
    <row r="11" spans="1:4" x14ac:dyDescent="0.25">
      <c r="A11" s="133" t="s">
        <v>65</v>
      </c>
      <c r="B11" s="134">
        <v>0</v>
      </c>
      <c r="C11" s="85"/>
      <c r="D11" s="101"/>
    </row>
    <row r="12" spans="1:4" x14ac:dyDescent="0.25">
      <c r="A12" s="133" t="s">
        <v>66</v>
      </c>
      <c r="B12" s="134">
        <v>0</v>
      </c>
      <c r="C12" s="85"/>
      <c r="D12" s="101"/>
    </row>
    <row r="13" spans="1:4" x14ac:dyDescent="0.25">
      <c r="A13" s="133" t="s">
        <v>67</v>
      </c>
      <c r="B13" s="134">
        <v>0</v>
      </c>
      <c r="C13" s="85"/>
      <c r="D13" s="101"/>
    </row>
    <row r="14" spans="1:4" x14ac:dyDescent="0.25">
      <c r="A14" s="133" t="s">
        <v>68</v>
      </c>
      <c r="B14" s="134">
        <v>0</v>
      </c>
      <c r="C14" s="85"/>
      <c r="D14" s="93"/>
    </row>
    <row r="15" spans="1:4" x14ac:dyDescent="0.25">
      <c r="A15" s="133" t="s">
        <v>44</v>
      </c>
      <c r="B15" s="134">
        <v>0</v>
      </c>
      <c r="C15" s="85"/>
      <c r="D15" s="93"/>
    </row>
    <row r="16" spans="1:4" x14ac:dyDescent="0.25">
      <c r="A16" s="133" t="s">
        <v>69</v>
      </c>
      <c r="B16" s="134">
        <v>0</v>
      </c>
      <c r="C16" s="85"/>
      <c r="D16" s="93"/>
    </row>
    <row r="17" spans="1:4" ht="15.75" thickBot="1" x14ac:dyDescent="0.3">
      <c r="A17" s="133" t="s">
        <v>70</v>
      </c>
      <c r="B17" s="135">
        <v>0</v>
      </c>
      <c r="C17" s="85"/>
    </row>
    <row r="18" spans="1:4" ht="16.5" thickBot="1" x14ac:dyDescent="0.3">
      <c r="A18" s="102" t="s">
        <v>94</v>
      </c>
      <c r="B18" s="103">
        <f>SUM(B6:B17)</f>
        <v>0</v>
      </c>
      <c r="C18" s="85"/>
      <c r="D18" s="89">
        <v>0</v>
      </c>
    </row>
    <row r="19" spans="1:4" ht="15.75" x14ac:dyDescent="0.25">
      <c r="A19" s="104"/>
      <c r="B19" s="92"/>
      <c r="C19" s="85"/>
      <c r="D19" s="93"/>
    </row>
    <row r="20" spans="1:4" ht="15.75" x14ac:dyDescent="0.25">
      <c r="A20" s="136" t="s">
        <v>95</v>
      </c>
      <c r="B20" s="95"/>
      <c r="C20" s="85"/>
      <c r="D20" s="93"/>
    </row>
    <row r="21" spans="1:4" x14ac:dyDescent="0.25">
      <c r="A21" s="137" t="s">
        <v>48</v>
      </c>
      <c r="B21" s="138">
        <v>0</v>
      </c>
      <c r="C21" s="85"/>
      <c r="D21" s="93"/>
    </row>
    <row r="22" spans="1:4" x14ac:dyDescent="0.25">
      <c r="A22" s="139" t="s">
        <v>49</v>
      </c>
      <c r="B22" s="140">
        <v>0</v>
      </c>
      <c r="C22" s="85"/>
      <c r="D22" s="93"/>
    </row>
    <row r="23" spans="1:4" x14ac:dyDescent="0.25">
      <c r="A23" s="139" t="s">
        <v>50</v>
      </c>
      <c r="B23" s="140">
        <v>0</v>
      </c>
      <c r="C23" s="85"/>
      <c r="D23" s="93"/>
    </row>
    <row r="24" spans="1:4" x14ac:dyDescent="0.25">
      <c r="A24" s="139" t="s">
        <v>51</v>
      </c>
      <c r="B24" s="140">
        <v>0</v>
      </c>
      <c r="C24" s="85"/>
      <c r="D24" s="85"/>
    </row>
    <row r="25" spans="1:4" ht="15.75" x14ac:dyDescent="0.25">
      <c r="A25" s="139" t="s">
        <v>52</v>
      </c>
      <c r="B25" s="140">
        <v>0</v>
      </c>
      <c r="C25" s="88"/>
      <c r="D25" s="85"/>
    </row>
    <row r="26" spans="1:4" ht="15.75" x14ac:dyDescent="0.25">
      <c r="A26" s="139" t="s">
        <v>53</v>
      </c>
      <c r="B26" s="140">
        <v>0</v>
      </c>
      <c r="C26" s="82"/>
      <c r="D26" s="85"/>
    </row>
    <row r="27" spans="1:4" x14ac:dyDescent="0.25">
      <c r="A27" s="139" t="s">
        <v>69</v>
      </c>
      <c r="B27" s="140">
        <v>0</v>
      </c>
      <c r="C27" s="112"/>
      <c r="D27" s="85"/>
    </row>
    <row r="28" spans="1:4" x14ac:dyDescent="0.25">
      <c r="A28" s="137" t="s">
        <v>54</v>
      </c>
      <c r="B28" s="138">
        <v>0</v>
      </c>
      <c r="D28" s="85"/>
    </row>
    <row r="29" spans="1:4" ht="15.75" x14ac:dyDescent="0.25">
      <c r="A29" s="139" t="s">
        <v>55</v>
      </c>
      <c r="B29" s="140">
        <v>0</v>
      </c>
      <c r="D29" s="82"/>
    </row>
    <row r="30" spans="1:4" ht="15.75" x14ac:dyDescent="0.25">
      <c r="A30" s="139" t="s">
        <v>56</v>
      </c>
      <c r="B30" s="140">
        <v>0</v>
      </c>
      <c r="D30" s="82"/>
    </row>
    <row r="31" spans="1:4" ht="15.75" thickBot="1" x14ac:dyDescent="0.3">
      <c r="A31" s="141" t="s">
        <v>57</v>
      </c>
      <c r="B31" s="142">
        <v>0</v>
      </c>
    </row>
    <row r="32" spans="1:4" ht="16.5" thickBot="1" x14ac:dyDescent="0.3">
      <c r="A32" s="143" t="s">
        <v>96</v>
      </c>
      <c r="B32" s="120">
        <f>SUM(B21:B31)</f>
        <v>0</v>
      </c>
      <c r="D32" s="89">
        <v>0</v>
      </c>
    </row>
    <row r="33" spans="1:7" ht="16.5" thickBot="1" x14ac:dyDescent="0.3">
      <c r="D33" s="111"/>
    </row>
    <row r="34" spans="1:7" ht="33" customHeight="1" thickBot="1" x14ac:dyDescent="0.3">
      <c r="A34" s="112"/>
      <c r="B34" s="114" t="s">
        <v>59</v>
      </c>
      <c r="C34" s="114" t="s">
        <v>3</v>
      </c>
      <c r="D34" s="114" t="s">
        <v>4</v>
      </c>
      <c r="E34" s="114" t="s">
        <v>22</v>
      </c>
      <c r="G34" s="83" t="s">
        <v>7</v>
      </c>
    </row>
    <row r="35" spans="1:7" ht="16.5" thickBot="1" x14ac:dyDescent="0.3">
      <c r="A35" s="115" t="s">
        <v>60</v>
      </c>
      <c r="B35" s="116">
        <v>0</v>
      </c>
      <c r="C35" s="90">
        <v>0</v>
      </c>
      <c r="D35" s="90">
        <v>0</v>
      </c>
      <c r="E35" s="90">
        <v>0</v>
      </c>
      <c r="G35" s="89">
        <v>0</v>
      </c>
    </row>
    <row r="36" spans="1:7" ht="16.5" thickBot="1" x14ac:dyDescent="0.3">
      <c r="A36" s="82"/>
      <c r="B36" s="117"/>
      <c r="C36" s="82"/>
      <c r="D36" s="82"/>
      <c r="E36" s="82"/>
    </row>
    <row r="37" spans="1:7" ht="33" customHeight="1" thickBot="1" x14ac:dyDescent="0.3">
      <c r="A37" s="112"/>
      <c r="B37" s="114" t="s">
        <v>59</v>
      </c>
      <c r="C37" s="114" t="s">
        <v>3</v>
      </c>
      <c r="D37" s="114" t="s">
        <v>4</v>
      </c>
      <c r="E37" s="114" t="s">
        <v>22</v>
      </c>
    </row>
    <row r="38" spans="1:7" ht="16.5" thickBot="1" x14ac:dyDescent="0.3">
      <c r="A38" s="115" t="s">
        <v>61</v>
      </c>
      <c r="B38" s="116">
        <v>0</v>
      </c>
      <c r="C38" s="90">
        <v>0</v>
      </c>
      <c r="D38" s="90">
        <v>0</v>
      </c>
      <c r="E38" s="90">
        <v>0</v>
      </c>
      <c r="G38" s="89">
        <v>0</v>
      </c>
    </row>
  </sheetData>
  <mergeCells count="1">
    <mergeCell ref="A1:A2"/>
  </mergeCells>
  <pageMargins left="0.70000000000000007" right="0.70000000000000007" top="0.75" bottom="0.75" header="0.30000000000000004" footer="0.3000000000000000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heetViews>
  <sheetFormatPr defaultRowHeight="15" x14ac:dyDescent="0.25"/>
  <cols>
    <col min="1" max="1" width="45.7109375" customWidth="1"/>
    <col min="2" max="2" width="10.7109375" customWidth="1"/>
    <col min="3" max="3" width="13.85546875" bestFit="1" customWidth="1"/>
    <col min="4" max="4" width="14.7109375" customWidth="1"/>
    <col min="5" max="6" width="9.140625" customWidth="1"/>
    <col min="7" max="7" width="13.85546875" bestFit="1" customWidth="1"/>
    <col min="8" max="8" width="9.140625" customWidth="1"/>
  </cols>
  <sheetData>
    <row r="1" spans="1:4" ht="30.75" thickBot="1" x14ac:dyDescent="0.3">
      <c r="A1" s="118">
        <v>43160</v>
      </c>
      <c r="B1" s="81"/>
      <c r="C1" s="82"/>
      <c r="D1" s="83" t="s">
        <v>7</v>
      </c>
    </row>
    <row r="2" spans="1:4" ht="16.5" thickBot="1" x14ac:dyDescent="0.3">
      <c r="A2" s="118"/>
      <c r="B2" s="84" t="s">
        <v>36</v>
      </c>
      <c r="C2" s="82"/>
      <c r="D2" s="85"/>
    </row>
    <row r="3" spans="1:4" ht="16.5" thickBot="1" x14ac:dyDescent="0.3">
      <c r="A3" s="86" t="s">
        <v>37</v>
      </c>
      <c r="B3" s="122">
        <v>0</v>
      </c>
      <c r="C3" s="88"/>
      <c r="D3" s="89">
        <v>0</v>
      </c>
    </row>
    <row r="4" spans="1:4" ht="15.75" x14ac:dyDescent="0.25">
      <c r="A4" s="91"/>
      <c r="B4" s="92"/>
      <c r="C4" s="82"/>
      <c r="D4" s="93"/>
    </row>
    <row r="5" spans="1:4" ht="15.75" x14ac:dyDescent="0.25">
      <c r="A5" s="94" t="s">
        <v>18</v>
      </c>
      <c r="B5" s="119"/>
      <c r="C5" s="82"/>
      <c r="D5" s="93"/>
    </row>
    <row r="6" spans="1:4" x14ac:dyDescent="0.25">
      <c r="A6" s="133" t="s">
        <v>62</v>
      </c>
      <c r="B6" s="134">
        <v>0</v>
      </c>
      <c r="C6" s="98"/>
      <c r="D6" s="99"/>
    </row>
    <row r="7" spans="1:4" ht="25.5" x14ac:dyDescent="0.25">
      <c r="A7" s="133" t="s">
        <v>39</v>
      </c>
      <c r="B7" s="134">
        <v>0</v>
      </c>
      <c r="C7" s="98"/>
      <c r="D7" s="99"/>
    </row>
    <row r="8" spans="1:4" ht="15.75" x14ac:dyDescent="0.25">
      <c r="A8" s="133" t="s">
        <v>40</v>
      </c>
      <c r="B8" s="134">
        <v>0</v>
      </c>
      <c r="C8" s="100"/>
      <c r="D8" s="99"/>
    </row>
    <row r="9" spans="1:4" x14ac:dyDescent="0.25">
      <c r="A9" s="133" t="s">
        <v>63</v>
      </c>
      <c r="B9" s="134">
        <v>0</v>
      </c>
      <c r="C9" s="85"/>
      <c r="D9" s="99"/>
    </row>
    <row r="10" spans="1:4" x14ac:dyDescent="0.25">
      <c r="A10" s="133" t="s">
        <v>64</v>
      </c>
      <c r="B10" s="134">
        <v>0</v>
      </c>
      <c r="C10" s="85"/>
      <c r="D10" s="101"/>
    </row>
    <row r="11" spans="1:4" x14ac:dyDescent="0.25">
      <c r="A11" s="133" t="s">
        <v>65</v>
      </c>
      <c r="B11" s="134">
        <v>0</v>
      </c>
      <c r="C11" s="85"/>
      <c r="D11" s="101"/>
    </row>
    <row r="12" spans="1:4" x14ac:dyDescent="0.25">
      <c r="A12" s="133" t="s">
        <v>66</v>
      </c>
      <c r="B12" s="134">
        <v>0</v>
      </c>
      <c r="C12" s="85"/>
      <c r="D12" s="101"/>
    </row>
    <row r="13" spans="1:4" x14ac:dyDescent="0.25">
      <c r="A13" s="133" t="s">
        <v>67</v>
      </c>
      <c r="B13" s="134">
        <v>0</v>
      </c>
      <c r="C13" s="85"/>
      <c r="D13" s="101"/>
    </row>
    <row r="14" spans="1:4" x14ac:dyDescent="0.25">
      <c r="A14" s="133" t="s">
        <v>68</v>
      </c>
      <c r="B14" s="134">
        <v>0</v>
      </c>
      <c r="C14" s="85"/>
      <c r="D14" s="93"/>
    </row>
    <row r="15" spans="1:4" x14ac:dyDescent="0.25">
      <c r="A15" s="133" t="s">
        <v>44</v>
      </c>
      <c r="B15" s="134">
        <v>0</v>
      </c>
      <c r="C15" s="85"/>
      <c r="D15" s="93"/>
    </row>
    <row r="16" spans="1:4" x14ac:dyDescent="0.25">
      <c r="A16" s="133" t="s">
        <v>69</v>
      </c>
      <c r="B16" s="134">
        <v>0</v>
      </c>
      <c r="C16" s="85"/>
      <c r="D16" s="93"/>
    </row>
    <row r="17" spans="1:4" ht="15.75" thickBot="1" x14ac:dyDescent="0.3">
      <c r="A17" s="133" t="s">
        <v>70</v>
      </c>
      <c r="B17" s="135">
        <v>0</v>
      </c>
      <c r="C17" s="85"/>
    </row>
    <row r="18" spans="1:4" ht="16.5" thickBot="1" x14ac:dyDescent="0.3">
      <c r="A18" s="102" t="s">
        <v>94</v>
      </c>
      <c r="B18" s="103">
        <f>SUM(B6:B17)</f>
        <v>0</v>
      </c>
      <c r="C18" s="85"/>
      <c r="D18" s="89">
        <v>0</v>
      </c>
    </row>
    <row r="19" spans="1:4" ht="15.75" x14ac:dyDescent="0.25">
      <c r="A19" s="104"/>
      <c r="B19" s="92"/>
      <c r="C19" s="85"/>
      <c r="D19" s="93"/>
    </row>
    <row r="20" spans="1:4" ht="15.75" x14ac:dyDescent="0.25">
      <c r="A20" s="136" t="s">
        <v>95</v>
      </c>
      <c r="B20" s="95"/>
      <c r="C20" s="85"/>
      <c r="D20" s="93"/>
    </row>
    <row r="21" spans="1:4" x14ac:dyDescent="0.25">
      <c r="A21" s="137" t="s">
        <v>48</v>
      </c>
      <c r="B21" s="138">
        <v>0</v>
      </c>
      <c r="C21" s="85"/>
      <c r="D21" s="93"/>
    </row>
    <row r="22" spans="1:4" x14ac:dyDescent="0.25">
      <c r="A22" s="139" t="s">
        <v>49</v>
      </c>
      <c r="B22" s="140">
        <v>0</v>
      </c>
      <c r="C22" s="85"/>
      <c r="D22" s="93"/>
    </row>
    <row r="23" spans="1:4" x14ac:dyDescent="0.25">
      <c r="A23" s="139" t="s">
        <v>50</v>
      </c>
      <c r="B23" s="140">
        <v>0</v>
      </c>
      <c r="C23" s="85"/>
      <c r="D23" s="93"/>
    </row>
    <row r="24" spans="1:4" x14ac:dyDescent="0.25">
      <c r="A24" s="139" t="s">
        <v>51</v>
      </c>
      <c r="B24" s="140">
        <v>0</v>
      </c>
      <c r="C24" s="85"/>
      <c r="D24" s="85"/>
    </row>
    <row r="25" spans="1:4" ht="15.75" x14ac:dyDescent="0.25">
      <c r="A25" s="139" t="s">
        <v>52</v>
      </c>
      <c r="B25" s="140">
        <v>0</v>
      </c>
      <c r="C25" s="88"/>
      <c r="D25" s="85"/>
    </row>
    <row r="26" spans="1:4" ht="15.75" x14ac:dyDescent="0.25">
      <c r="A26" s="139" t="s">
        <v>53</v>
      </c>
      <c r="B26" s="140">
        <v>0</v>
      </c>
      <c r="C26" s="82"/>
      <c r="D26" s="85"/>
    </row>
    <row r="27" spans="1:4" x14ac:dyDescent="0.25">
      <c r="A27" s="139" t="s">
        <v>69</v>
      </c>
      <c r="B27" s="140">
        <v>0</v>
      </c>
      <c r="C27" s="112"/>
      <c r="D27" s="85"/>
    </row>
    <row r="28" spans="1:4" x14ac:dyDescent="0.25">
      <c r="A28" s="137" t="s">
        <v>54</v>
      </c>
      <c r="B28" s="138">
        <v>0</v>
      </c>
      <c r="D28" s="85"/>
    </row>
    <row r="29" spans="1:4" ht="15.75" x14ac:dyDescent="0.25">
      <c r="A29" s="139" t="s">
        <v>55</v>
      </c>
      <c r="B29" s="140">
        <v>0</v>
      </c>
      <c r="D29" s="82"/>
    </row>
    <row r="30" spans="1:4" ht="15.75" x14ac:dyDescent="0.25">
      <c r="A30" s="139" t="s">
        <v>56</v>
      </c>
      <c r="B30" s="140">
        <v>0</v>
      </c>
      <c r="D30" s="82"/>
    </row>
    <row r="31" spans="1:4" ht="15.75" thickBot="1" x14ac:dyDescent="0.3">
      <c r="A31" s="141" t="s">
        <v>57</v>
      </c>
      <c r="B31" s="142">
        <v>0</v>
      </c>
    </row>
    <row r="32" spans="1:4" ht="16.5" thickBot="1" x14ac:dyDescent="0.3">
      <c r="A32" s="143" t="s">
        <v>96</v>
      </c>
      <c r="B32" s="120">
        <f>SUM(B21:B31)</f>
        <v>0</v>
      </c>
      <c r="D32" s="89">
        <v>0</v>
      </c>
    </row>
    <row r="33" spans="1:7" ht="16.5" thickBot="1" x14ac:dyDescent="0.3">
      <c r="D33" s="111"/>
    </row>
    <row r="34" spans="1:7" ht="33" customHeight="1" thickBot="1" x14ac:dyDescent="0.3">
      <c r="A34" s="112"/>
      <c r="B34" s="114" t="s">
        <v>59</v>
      </c>
      <c r="C34" s="114" t="s">
        <v>3</v>
      </c>
      <c r="D34" s="114" t="s">
        <v>4</v>
      </c>
      <c r="E34" s="114" t="s">
        <v>22</v>
      </c>
      <c r="G34" s="83" t="s">
        <v>7</v>
      </c>
    </row>
    <row r="35" spans="1:7" ht="16.5" thickBot="1" x14ac:dyDescent="0.3">
      <c r="A35" s="115" t="s">
        <v>60</v>
      </c>
      <c r="B35" s="116">
        <v>0</v>
      </c>
      <c r="C35" s="90">
        <v>0</v>
      </c>
      <c r="D35" s="90">
        <v>0</v>
      </c>
      <c r="E35" s="90">
        <v>0</v>
      </c>
      <c r="G35" s="89">
        <v>0</v>
      </c>
    </row>
    <row r="36" spans="1:7" ht="16.5" thickBot="1" x14ac:dyDescent="0.3">
      <c r="A36" s="82"/>
      <c r="B36" s="117"/>
      <c r="C36" s="82"/>
      <c r="D36" s="82"/>
      <c r="E36" s="82"/>
    </row>
    <row r="37" spans="1:7" ht="33" customHeight="1" thickBot="1" x14ac:dyDescent="0.3">
      <c r="A37" s="112"/>
      <c r="B37" s="114" t="s">
        <v>59</v>
      </c>
      <c r="C37" s="114" t="s">
        <v>3</v>
      </c>
      <c r="D37" s="114" t="s">
        <v>4</v>
      </c>
      <c r="E37" s="114" t="s">
        <v>22</v>
      </c>
    </row>
    <row r="38" spans="1:7" ht="16.5" thickBot="1" x14ac:dyDescent="0.3">
      <c r="A38" s="115" t="s">
        <v>61</v>
      </c>
      <c r="B38" s="116">
        <v>0</v>
      </c>
      <c r="C38" s="90">
        <v>0</v>
      </c>
      <c r="D38" s="90">
        <v>0</v>
      </c>
      <c r="E38" s="90">
        <v>0</v>
      </c>
      <c r="G38" s="89">
        <v>0</v>
      </c>
    </row>
  </sheetData>
  <mergeCells count="1">
    <mergeCell ref="A1:A2"/>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heetViews>
  <sheetFormatPr defaultRowHeight="15" x14ac:dyDescent="0.25"/>
  <cols>
    <col min="1" max="1" width="47.5703125" customWidth="1"/>
    <col min="2" max="5" width="14.7109375" customWidth="1"/>
    <col min="6" max="6" width="9.140625" customWidth="1"/>
    <col min="7" max="7" width="14.7109375" customWidth="1"/>
    <col min="8" max="8" width="13.85546875" bestFit="1" customWidth="1"/>
    <col min="9" max="9" width="9.140625" customWidth="1"/>
  </cols>
  <sheetData>
    <row r="1" spans="1:6" ht="30.75" thickBot="1" x14ac:dyDescent="0.3">
      <c r="A1" s="118">
        <v>42826</v>
      </c>
      <c r="B1" s="81"/>
      <c r="C1" s="82"/>
      <c r="D1" s="83" t="s">
        <v>7</v>
      </c>
      <c r="E1" s="83" t="s">
        <v>35</v>
      </c>
    </row>
    <row r="2" spans="1:6" ht="16.5" thickBot="1" x14ac:dyDescent="0.3">
      <c r="A2" s="118"/>
      <c r="B2" s="84" t="s">
        <v>36</v>
      </c>
      <c r="C2" s="82"/>
      <c r="D2" s="85"/>
      <c r="E2" s="85"/>
    </row>
    <row r="3" spans="1:6" ht="16.5" thickBot="1" x14ac:dyDescent="0.3">
      <c r="A3" s="86" t="s">
        <v>37</v>
      </c>
      <c r="B3" s="87">
        <v>175</v>
      </c>
      <c r="C3" s="88"/>
      <c r="D3" s="89">
        <v>4555</v>
      </c>
      <c r="E3" s="90">
        <v>103</v>
      </c>
      <c r="F3" t="s">
        <v>10</v>
      </c>
    </row>
    <row r="4" spans="1:6" ht="15.75" x14ac:dyDescent="0.25">
      <c r="A4" s="91"/>
      <c r="B4" s="92"/>
      <c r="C4" s="82"/>
      <c r="D4" s="93"/>
      <c r="E4" s="93"/>
    </row>
    <row r="5" spans="1:6" ht="15.75" x14ac:dyDescent="0.25">
      <c r="A5" s="94" t="s">
        <v>18</v>
      </c>
      <c r="B5" s="95"/>
      <c r="C5" s="82"/>
      <c r="D5" s="93"/>
      <c r="E5" s="93"/>
    </row>
    <row r="6" spans="1:6" x14ac:dyDescent="0.25">
      <c r="A6" s="96" t="s">
        <v>38</v>
      </c>
      <c r="B6" s="97">
        <v>50</v>
      </c>
      <c r="C6" s="98"/>
      <c r="D6" s="99"/>
      <c r="E6" s="99"/>
    </row>
    <row r="7" spans="1:6" x14ac:dyDescent="0.25">
      <c r="A7" s="96" t="s">
        <v>39</v>
      </c>
      <c r="B7" s="97">
        <v>93</v>
      </c>
      <c r="C7" s="98"/>
      <c r="D7" s="99"/>
      <c r="E7" s="99"/>
    </row>
    <row r="8" spans="1:6" ht="15.75" x14ac:dyDescent="0.25">
      <c r="A8" s="96" t="s">
        <v>40</v>
      </c>
      <c r="B8" s="97">
        <v>7</v>
      </c>
      <c r="C8" s="100"/>
      <c r="D8" s="99"/>
      <c r="E8" s="99"/>
    </row>
    <row r="9" spans="1:6" x14ac:dyDescent="0.25">
      <c r="A9" s="96" t="s">
        <v>41</v>
      </c>
      <c r="B9" s="97">
        <v>114</v>
      </c>
      <c r="C9" s="85"/>
      <c r="D9" s="101"/>
      <c r="E9" s="101"/>
    </row>
    <row r="10" spans="1:6" x14ac:dyDescent="0.25">
      <c r="A10" s="96" t="s">
        <v>42</v>
      </c>
      <c r="B10" s="97">
        <f>78+212</f>
        <v>290</v>
      </c>
      <c r="C10" s="85"/>
      <c r="D10" s="101"/>
      <c r="E10" s="101"/>
    </row>
    <row r="11" spans="1:6" x14ac:dyDescent="0.25">
      <c r="A11" s="96" t="s">
        <v>43</v>
      </c>
      <c r="B11" s="97">
        <v>774</v>
      </c>
      <c r="C11" s="85"/>
      <c r="D11" s="101"/>
      <c r="E11" s="101"/>
    </row>
    <row r="12" spans="1:6" x14ac:dyDescent="0.25">
      <c r="A12" s="96" t="s">
        <v>44</v>
      </c>
      <c r="B12" s="97">
        <v>477</v>
      </c>
      <c r="C12" s="85"/>
      <c r="D12" s="93"/>
      <c r="E12" s="93"/>
    </row>
    <row r="13" spans="1:6" ht="15.75" thickBot="1" x14ac:dyDescent="0.3">
      <c r="A13" s="96" t="s">
        <v>45</v>
      </c>
      <c r="B13" s="97">
        <v>1141</v>
      </c>
      <c r="C13" s="85"/>
      <c r="D13" s="93"/>
      <c r="E13" s="93"/>
    </row>
    <row r="14" spans="1:6" ht="16.5" thickBot="1" x14ac:dyDescent="0.3">
      <c r="A14" s="102" t="s">
        <v>46</v>
      </c>
      <c r="B14" s="103">
        <f>SUM(B6:B13)</f>
        <v>2946</v>
      </c>
      <c r="C14" s="85"/>
      <c r="D14" s="89">
        <v>90650</v>
      </c>
      <c r="E14" s="90">
        <v>2331</v>
      </c>
      <c r="F14" t="s">
        <v>10</v>
      </c>
    </row>
    <row r="15" spans="1:6" ht="15.75" x14ac:dyDescent="0.25">
      <c r="A15" s="104"/>
      <c r="B15" s="92"/>
      <c r="C15" s="85"/>
      <c r="D15" s="93"/>
      <c r="E15" s="93"/>
    </row>
    <row r="16" spans="1:6" ht="15.75" x14ac:dyDescent="0.25">
      <c r="A16" s="94" t="s">
        <v>47</v>
      </c>
      <c r="B16" s="95"/>
      <c r="C16" s="85"/>
      <c r="D16" s="93"/>
      <c r="E16" s="93"/>
    </row>
    <row r="17" spans="1:9" x14ac:dyDescent="0.25">
      <c r="A17" s="105" t="s">
        <v>48</v>
      </c>
      <c r="B17" s="106">
        <v>116</v>
      </c>
      <c r="C17" s="85"/>
      <c r="D17" s="93"/>
      <c r="E17" s="93"/>
    </row>
    <row r="18" spans="1:9" x14ac:dyDescent="0.25">
      <c r="A18" s="96" t="s">
        <v>49</v>
      </c>
      <c r="B18" s="107">
        <v>1636</v>
      </c>
      <c r="C18" s="85"/>
      <c r="D18" s="93"/>
      <c r="E18" s="93"/>
      <c r="H18" s="18" t="s">
        <v>10</v>
      </c>
      <c r="I18" s="9" t="s">
        <v>10</v>
      </c>
    </row>
    <row r="19" spans="1:9" x14ac:dyDescent="0.25">
      <c r="A19" s="96" t="s">
        <v>50</v>
      </c>
      <c r="B19" s="107">
        <v>239</v>
      </c>
      <c r="C19" s="85"/>
      <c r="D19" s="93"/>
      <c r="E19" s="93"/>
    </row>
    <row r="20" spans="1:9" x14ac:dyDescent="0.25">
      <c r="A20" s="96" t="s">
        <v>51</v>
      </c>
      <c r="B20" s="107">
        <v>1303</v>
      </c>
      <c r="C20" s="85"/>
      <c r="D20" s="85"/>
      <c r="E20" s="85"/>
    </row>
    <row r="21" spans="1:9" ht="15.75" x14ac:dyDescent="0.25">
      <c r="A21" s="96" t="s">
        <v>52</v>
      </c>
      <c r="B21" s="107">
        <f>1867+293</f>
        <v>2160</v>
      </c>
      <c r="C21" s="88"/>
      <c r="D21" s="85"/>
      <c r="E21" s="85"/>
    </row>
    <row r="22" spans="1:9" ht="15.75" x14ac:dyDescent="0.25">
      <c r="A22" s="96" t="s">
        <v>53</v>
      </c>
      <c r="B22" s="107">
        <v>524</v>
      </c>
      <c r="C22" s="82"/>
      <c r="D22" s="85"/>
      <c r="E22" s="85"/>
    </row>
    <row r="23" spans="1:9" x14ac:dyDescent="0.25">
      <c r="A23" s="105" t="s">
        <v>54</v>
      </c>
      <c r="B23" s="106">
        <v>35</v>
      </c>
      <c r="D23" s="85"/>
      <c r="E23" s="85"/>
    </row>
    <row r="24" spans="1:9" ht="15.75" x14ac:dyDescent="0.25">
      <c r="A24" s="96" t="s">
        <v>55</v>
      </c>
      <c r="B24" s="107">
        <v>165</v>
      </c>
      <c r="D24" s="82"/>
      <c r="E24" s="82"/>
    </row>
    <row r="25" spans="1:9" ht="15.75" x14ac:dyDescent="0.25">
      <c r="A25" s="96" t="s">
        <v>56</v>
      </c>
      <c r="B25" s="107">
        <v>482</v>
      </c>
      <c r="D25" s="82"/>
      <c r="E25" s="82"/>
    </row>
    <row r="26" spans="1:9" ht="15.75" thickBot="1" x14ac:dyDescent="0.3">
      <c r="A26" s="108" t="s">
        <v>57</v>
      </c>
      <c r="B26" s="109">
        <v>202</v>
      </c>
    </row>
    <row r="27" spans="1:9" ht="16.5" thickBot="1" x14ac:dyDescent="0.3">
      <c r="A27" s="102" t="s">
        <v>58</v>
      </c>
      <c r="B27" s="110">
        <f>SUM(B17:B26)</f>
        <v>6862</v>
      </c>
      <c r="D27" s="89">
        <v>189280</v>
      </c>
      <c r="E27" s="90">
        <v>4944</v>
      </c>
      <c r="F27" t="s">
        <v>10</v>
      </c>
    </row>
    <row r="28" spans="1:9" ht="16.5" thickBot="1" x14ac:dyDescent="0.3">
      <c r="B28" s="9"/>
      <c r="D28" s="111"/>
    </row>
    <row r="29" spans="1:9" ht="33" customHeight="1" thickBot="1" x14ac:dyDescent="0.3">
      <c r="A29" s="112"/>
      <c r="B29" s="113" t="s">
        <v>59</v>
      </c>
      <c r="C29" s="114" t="s">
        <v>3</v>
      </c>
      <c r="D29" s="114" t="s">
        <v>4</v>
      </c>
      <c r="E29" s="114" t="s">
        <v>22</v>
      </c>
      <c r="G29" s="83" t="s">
        <v>7</v>
      </c>
      <c r="H29" s="83" t="s">
        <v>35</v>
      </c>
    </row>
    <row r="30" spans="1:9" ht="16.5" thickBot="1" x14ac:dyDescent="0.3">
      <c r="A30" s="115" t="s">
        <v>60</v>
      </c>
      <c r="B30" s="116">
        <f>B27+B14+B3</f>
        <v>9983</v>
      </c>
      <c r="C30" s="90">
        <v>197</v>
      </c>
      <c r="D30" s="90">
        <v>935</v>
      </c>
      <c r="E30" s="90">
        <v>739</v>
      </c>
      <c r="G30" s="89">
        <f>D3+D14+D27</f>
        <v>284485</v>
      </c>
      <c r="H30" s="90">
        <f>E3+E14+E27</f>
        <v>7378</v>
      </c>
      <c r="I30" t="s">
        <v>10</v>
      </c>
    </row>
    <row r="31" spans="1:9" ht="16.5" thickBot="1" x14ac:dyDescent="0.3">
      <c r="A31" s="82"/>
      <c r="B31" s="117"/>
      <c r="C31" s="82"/>
      <c r="D31" s="82"/>
      <c r="E31" s="82"/>
    </row>
    <row r="32" spans="1:9" ht="33" customHeight="1" thickBot="1" x14ac:dyDescent="0.3">
      <c r="A32" s="112"/>
      <c r="B32" s="114" t="s">
        <v>59</v>
      </c>
      <c r="C32" s="114" t="s">
        <v>3</v>
      </c>
      <c r="D32" s="114" t="s">
        <v>4</v>
      </c>
      <c r="E32" s="114" t="s">
        <v>22</v>
      </c>
    </row>
    <row r="33" spans="1:9" ht="16.5" thickBot="1" x14ac:dyDescent="0.3">
      <c r="A33" s="115" t="s">
        <v>61</v>
      </c>
      <c r="B33" s="116">
        <v>4129</v>
      </c>
      <c r="C33" s="90">
        <v>326</v>
      </c>
      <c r="D33" s="90">
        <v>500</v>
      </c>
      <c r="E33" s="90">
        <v>57</v>
      </c>
      <c r="G33" s="89">
        <v>121242</v>
      </c>
      <c r="H33" s="90">
        <v>3022</v>
      </c>
      <c r="I33" t="s">
        <v>10</v>
      </c>
    </row>
  </sheetData>
  <mergeCells count="1">
    <mergeCell ref="A1:A2"/>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heetViews>
  <sheetFormatPr defaultRowHeight="15" x14ac:dyDescent="0.25"/>
  <cols>
    <col min="1" max="1" width="47.5703125" customWidth="1"/>
    <col min="2" max="5" width="14.7109375" customWidth="1"/>
    <col min="6" max="6" width="9.140625" customWidth="1"/>
    <col min="7" max="7" width="14.7109375" customWidth="1"/>
    <col min="8" max="8" width="13.140625" bestFit="1" customWidth="1"/>
    <col min="9" max="9" width="9.140625" customWidth="1"/>
  </cols>
  <sheetData>
    <row r="1" spans="1:6" ht="30.75" thickBot="1" x14ac:dyDescent="0.3">
      <c r="A1" s="118">
        <v>42856</v>
      </c>
      <c r="B1" s="81"/>
      <c r="C1" s="82"/>
      <c r="D1" s="83" t="s">
        <v>7</v>
      </c>
      <c r="E1" s="83" t="s">
        <v>35</v>
      </c>
    </row>
    <row r="2" spans="1:6" ht="16.5" thickBot="1" x14ac:dyDescent="0.3">
      <c r="A2" s="118"/>
      <c r="B2" s="84" t="s">
        <v>36</v>
      </c>
      <c r="C2" s="82"/>
      <c r="D2" s="85"/>
      <c r="E2" s="85"/>
    </row>
    <row r="3" spans="1:6" ht="16.5" thickBot="1" x14ac:dyDescent="0.3">
      <c r="A3" s="86" t="s">
        <v>37</v>
      </c>
      <c r="B3" s="87">
        <v>344</v>
      </c>
      <c r="C3" s="88"/>
      <c r="D3" s="89">
        <v>10260</v>
      </c>
      <c r="E3" s="90">
        <v>255</v>
      </c>
      <c r="F3" t="s">
        <v>10</v>
      </c>
    </row>
    <row r="4" spans="1:6" ht="15.75" x14ac:dyDescent="0.25">
      <c r="A4" s="91"/>
      <c r="B4" s="92"/>
      <c r="C4" s="82"/>
      <c r="D4" s="93"/>
      <c r="E4" s="93"/>
    </row>
    <row r="5" spans="1:6" ht="15.75" x14ac:dyDescent="0.25">
      <c r="A5" s="94" t="s">
        <v>18</v>
      </c>
      <c r="B5" s="119"/>
      <c r="C5" s="82"/>
      <c r="D5" s="93"/>
      <c r="E5" s="93"/>
    </row>
    <row r="6" spans="1:6" x14ac:dyDescent="0.25">
      <c r="A6" s="96" t="s">
        <v>38</v>
      </c>
      <c r="B6" s="97">
        <v>47</v>
      </c>
      <c r="C6" s="98"/>
      <c r="D6" s="99"/>
      <c r="E6" s="99"/>
    </row>
    <row r="7" spans="1:6" x14ac:dyDescent="0.25">
      <c r="A7" s="96" t="s">
        <v>39</v>
      </c>
      <c r="B7" s="97">
        <v>183</v>
      </c>
      <c r="C7" s="98"/>
      <c r="D7" s="99"/>
      <c r="E7" s="99"/>
    </row>
    <row r="8" spans="1:6" ht="15.75" x14ac:dyDescent="0.25">
      <c r="A8" s="96" t="s">
        <v>40</v>
      </c>
      <c r="B8" s="97">
        <v>61</v>
      </c>
      <c r="C8" s="100"/>
      <c r="D8" s="99"/>
      <c r="E8" s="99"/>
    </row>
    <row r="9" spans="1:6" x14ac:dyDescent="0.25">
      <c r="A9" s="96" t="s">
        <v>41</v>
      </c>
      <c r="B9" s="97">
        <f>87</f>
        <v>87</v>
      </c>
      <c r="C9" s="85"/>
      <c r="D9" s="101"/>
      <c r="E9" s="101"/>
    </row>
    <row r="10" spans="1:6" x14ac:dyDescent="0.25">
      <c r="A10" s="96" t="s">
        <v>42</v>
      </c>
      <c r="B10" s="97">
        <v>420</v>
      </c>
      <c r="C10" s="85"/>
      <c r="D10" s="101"/>
      <c r="E10" s="101"/>
    </row>
    <row r="11" spans="1:6" x14ac:dyDescent="0.25">
      <c r="A11" s="96" t="s">
        <v>43</v>
      </c>
      <c r="B11" s="97">
        <v>587</v>
      </c>
      <c r="C11" s="85"/>
      <c r="D11" s="101"/>
      <c r="E11" s="101"/>
    </row>
    <row r="12" spans="1:6" x14ac:dyDescent="0.25">
      <c r="A12" s="96" t="s">
        <v>44</v>
      </c>
      <c r="B12" s="97">
        <v>427</v>
      </c>
      <c r="C12" s="85"/>
      <c r="D12" s="93"/>
      <c r="E12" s="93"/>
    </row>
    <row r="13" spans="1:6" ht="15.75" thickBot="1" x14ac:dyDescent="0.3">
      <c r="A13" s="96" t="s">
        <v>45</v>
      </c>
      <c r="B13" s="97">
        <v>1324</v>
      </c>
      <c r="C13" s="85"/>
      <c r="D13" s="93"/>
      <c r="E13" s="93"/>
    </row>
    <row r="14" spans="1:6" ht="16.5" thickBot="1" x14ac:dyDescent="0.3">
      <c r="A14" s="102" t="s">
        <v>46</v>
      </c>
      <c r="B14" s="103">
        <f>SUM(B6:B13)</f>
        <v>3136</v>
      </c>
      <c r="C14" s="85"/>
      <c r="D14" s="89">
        <v>94290</v>
      </c>
      <c r="E14" s="90">
        <v>2448</v>
      </c>
      <c r="F14" t="s">
        <v>10</v>
      </c>
    </row>
    <row r="15" spans="1:6" ht="15.75" x14ac:dyDescent="0.25">
      <c r="A15" s="104"/>
      <c r="B15" s="92"/>
      <c r="C15" s="85"/>
      <c r="D15" s="93"/>
      <c r="E15" s="93"/>
    </row>
    <row r="16" spans="1:6" ht="15.75" x14ac:dyDescent="0.25">
      <c r="A16" s="94" t="s">
        <v>47</v>
      </c>
      <c r="B16" s="95"/>
      <c r="C16" s="85"/>
      <c r="D16" s="93"/>
      <c r="E16" s="93"/>
    </row>
    <row r="17" spans="1:9" x14ac:dyDescent="0.25">
      <c r="A17" s="96" t="s">
        <v>48</v>
      </c>
      <c r="B17" s="106">
        <v>156</v>
      </c>
      <c r="C17" s="85"/>
      <c r="D17" s="93"/>
      <c r="E17" s="93"/>
    </row>
    <row r="18" spans="1:9" x14ac:dyDescent="0.25">
      <c r="A18" s="96" t="s">
        <v>49</v>
      </c>
      <c r="B18" s="107">
        <v>1537</v>
      </c>
      <c r="C18" s="85"/>
      <c r="D18" s="93"/>
      <c r="E18" s="93"/>
    </row>
    <row r="19" spans="1:9" x14ac:dyDescent="0.25">
      <c r="A19" s="96" t="s">
        <v>50</v>
      </c>
      <c r="B19" s="107">
        <v>196</v>
      </c>
      <c r="C19" s="85"/>
      <c r="D19" s="93"/>
      <c r="E19" s="93"/>
    </row>
    <row r="20" spans="1:9" x14ac:dyDescent="0.25">
      <c r="A20" s="96" t="s">
        <v>51</v>
      </c>
      <c r="B20" s="107">
        <v>1327</v>
      </c>
      <c r="C20" s="85"/>
      <c r="D20" s="85"/>
      <c r="E20" s="85"/>
    </row>
    <row r="21" spans="1:9" ht="15.75" x14ac:dyDescent="0.25">
      <c r="A21" s="96" t="s">
        <v>52</v>
      </c>
      <c r="B21" s="107">
        <f>386+1522</f>
        <v>1908</v>
      </c>
      <c r="C21" s="88"/>
      <c r="D21" s="85"/>
      <c r="E21" s="85"/>
    </row>
    <row r="22" spans="1:9" ht="15.75" x14ac:dyDescent="0.25">
      <c r="A22" s="96" t="s">
        <v>53</v>
      </c>
      <c r="B22" s="107">
        <v>500</v>
      </c>
      <c r="C22" s="82"/>
      <c r="D22" s="85"/>
      <c r="E22" s="85"/>
    </row>
    <row r="23" spans="1:9" x14ac:dyDescent="0.25">
      <c r="A23" s="96" t="s">
        <v>54</v>
      </c>
      <c r="B23" s="106">
        <v>61</v>
      </c>
      <c r="D23" s="85"/>
      <c r="E23" s="85"/>
    </row>
    <row r="24" spans="1:9" ht="15.75" x14ac:dyDescent="0.25">
      <c r="A24" s="96" t="s">
        <v>55</v>
      </c>
      <c r="B24" s="107">
        <v>227</v>
      </c>
      <c r="D24" s="82"/>
      <c r="E24" s="82"/>
    </row>
    <row r="25" spans="1:9" ht="15.75" x14ac:dyDescent="0.25">
      <c r="A25" s="96" t="s">
        <v>56</v>
      </c>
      <c r="B25" s="107">
        <v>18</v>
      </c>
      <c r="D25" s="82"/>
      <c r="E25" s="82"/>
    </row>
    <row r="26" spans="1:9" ht="15.75" thickBot="1" x14ac:dyDescent="0.3">
      <c r="A26" s="96" t="s">
        <v>57</v>
      </c>
      <c r="B26" s="109">
        <v>207</v>
      </c>
    </row>
    <row r="27" spans="1:9" ht="16.5" thickBot="1" x14ac:dyDescent="0.3">
      <c r="A27" s="102" t="s">
        <v>58</v>
      </c>
      <c r="B27" s="120">
        <f>SUM(B17:B26)</f>
        <v>6137</v>
      </c>
      <c r="D27" s="89">
        <v>168375</v>
      </c>
      <c r="E27" s="90">
        <v>4336</v>
      </c>
      <c r="F27" t="s">
        <v>10</v>
      </c>
    </row>
    <row r="28" spans="1:9" ht="16.5" thickBot="1" x14ac:dyDescent="0.3">
      <c r="D28" s="111"/>
    </row>
    <row r="29" spans="1:9" ht="33" customHeight="1" thickBot="1" x14ac:dyDescent="0.3">
      <c r="A29" s="112"/>
      <c r="B29" s="114" t="s">
        <v>59</v>
      </c>
      <c r="C29" s="114" t="s">
        <v>3</v>
      </c>
      <c r="D29" s="114" t="s">
        <v>4</v>
      </c>
      <c r="E29" s="114" t="s">
        <v>22</v>
      </c>
      <c r="G29" s="83" t="s">
        <v>7</v>
      </c>
      <c r="H29" s="83" t="s">
        <v>35</v>
      </c>
    </row>
    <row r="30" spans="1:9" ht="16.5" thickBot="1" x14ac:dyDescent="0.3">
      <c r="A30" s="115" t="s">
        <v>60</v>
      </c>
      <c r="B30" s="116">
        <f>B27+B14+B3</f>
        <v>9617</v>
      </c>
      <c r="C30" s="90">
        <v>291</v>
      </c>
      <c r="D30" s="90">
        <v>833</v>
      </c>
      <c r="E30" s="90">
        <v>283</v>
      </c>
      <c r="G30" s="89">
        <f>D27+D14+D3</f>
        <v>272925</v>
      </c>
      <c r="H30" s="90">
        <f>E3+E14+E27</f>
        <v>7039</v>
      </c>
      <c r="I30" t="s">
        <v>10</v>
      </c>
    </row>
    <row r="31" spans="1:9" ht="16.5" thickBot="1" x14ac:dyDescent="0.3">
      <c r="A31" s="82"/>
      <c r="B31" s="117"/>
      <c r="C31" s="82"/>
      <c r="D31" s="82"/>
      <c r="E31" s="82"/>
    </row>
    <row r="32" spans="1:9" ht="33" customHeight="1" thickBot="1" x14ac:dyDescent="0.3">
      <c r="A32" s="112"/>
      <c r="B32" s="114" t="s">
        <v>59</v>
      </c>
      <c r="C32" s="114" t="s">
        <v>3</v>
      </c>
      <c r="D32" s="114" t="s">
        <v>4</v>
      </c>
      <c r="E32" s="114" t="s">
        <v>22</v>
      </c>
    </row>
    <row r="33" spans="1:9" ht="16.5" thickBot="1" x14ac:dyDescent="0.3">
      <c r="A33" s="115" t="s">
        <v>61</v>
      </c>
      <c r="B33" s="116">
        <v>4944</v>
      </c>
      <c r="C33" s="90">
        <v>675</v>
      </c>
      <c r="D33" s="90">
        <v>975</v>
      </c>
      <c r="E33" s="90">
        <v>122</v>
      </c>
      <c r="G33" s="89">
        <v>141219</v>
      </c>
      <c r="H33" s="90">
        <v>3518</v>
      </c>
      <c r="I33" t="s">
        <v>10</v>
      </c>
    </row>
  </sheetData>
  <mergeCells count="1">
    <mergeCell ref="A1:A2"/>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heetViews>
  <sheetFormatPr defaultRowHeight="15" x14ac:dyDescent="0.25"/>
  <cols>
    <col min="1" max="1" width="47.5703125" customWidth="1"/>
    <col min="2" max="5" width="14.7109375" customWidth="1"/>
    <col min="6" max="6" width="9.140625" customWidth="1"/>
    <col min="7" max="7" width="14.7109375" customWidth="1"/>
    <col min="8" max="8" width="13.140625" bestFit="1" customWidth="1"/>
    <col min="9" max="9" width="9.140625" customWidth="1"/>
  </cols>
  <sheetData>
    <row r="1" spans="1:6" ht="30.75" thickBot="1" x14ac:dyDescent="0.3">
      <c r="A1" s="118">
        <v>42887</v>
      </c>
      <c r="B1" s="81"/>
      <c r="C1" s="82"/>
      <c r="D1" s="83" t="s">
        <v>7</v>
      </c>
      <c r="E1" s="83" t="s">
        <v>35</v>
      </c>
    </row>
    <row r="2" spans="1:6" ht="16.5" thickBot="1" x14ac:dyDescent="0.3">
      <c r="A2" s="118"/>
      <c r="B2" s="84" t="s">
        <v>36</v>
      </c>
      <c r="C2" s="82"/>
      <c r="D2" s="85"/>
      <c r="E2" s="85"/>
    </row>
    <row r="3" spans="1:6" ht="16.5" thickBot="1" x14ac:dyDescent="0.3">
      <c r="A3" s="86" t="s">
        <v>37</v>
      </c>
      <c r="B3" s="87">
        <v>801</v>
      </c>
      <c r="C3" s="88"/>
      <c r="D3" s="89">
        <v>23622</v>
      </c>
      <c r="E3" s="90">
        <v>598</v>
      </c>
      <c r="F3" t="s">
        <v>10</v>
      </c>
    </row>
    <row r="4" spans="1:6" ht="15.75" x14ac:dyDescent="0.25">
      <c r="A4" s="91"/>
      <c r="B4" s="92"/>
      <c r="C4" s="82"/>
      <c r="D4" s="93"/>
      <c r="E4" s="93"/>
    </row>
    <row r="5" spans="1:6" ht="15.75" x14ac:dyDescent="0.25">
      <c r="A5" s="94" t="s">
        <v>18</v>
      </c>
      <c r="B5" s="119"/>
      <c r="C5" s="82"/>
      <c r="D5" s="93"/>
      <c r="E5" s="93"/>
    </row>
    <row r="6" spans="1:6" x14ac:dyDescent="0.25">
      <c r="A6" s="96" t="s">
        <v>62</v>
      </c>
      <c r="B6" s="97">
        <f>26+1</f>
        <v>27</v>
      </c>
      <c r="C6" s="98"/>
      <c r="D6" s="99"/>
      <c r="E6" s="99"/>
    </row>
    <row r="7" spans="1:6" x14ac:dyDescent="0.25">
      <c r="A7" s="96" t="s">
        <v>39</v>
      </c>
      <c r="B7" s="97">
        <v>59</v>
      </c>
      <c r="C7" s="98"/>
      <c r="D7" s="99"/>
      <c r="E7" s="99"/>
    </row>
    <row r="8" spans="1:6" ht="15.75" x14ac:dyDescent="0.25">
      <c r="A8" s="96" t="s">
        <v>40</v>
      </c>
      <c r="B8" s="97">
        <v>16</v>
      </c>
      <c r="C8" s="100"/>
      <c r="D8" s="99"/>
      <c r="E8" s="99"/>
    </row>
    <row r="9" spans="1:6" x14ac:dyDescent="0.25">
      <c r="A9" s="96" t="s">
        <v>63</v>
      </c>
      <c r="B9" s="97">
        <v>0</v>
      </c>
      <c r="C9" s="85"/>
      <c r="D9" s="99"/>
      <c r="E9" s="101"/>
    </row>
    <row r="10" spans="1:6" x14ac:dyDescent="0.25">
      <c r="A10" s="96" t="s">
        <v>64</v>
      </c>
      <c r="B10" s="97">
        <f>4+73</f>
        <v>77</v>
      </c>
      <c r="C10" s="85"/>
      <c r="D10" s="101"/>
      <c r="E10" s="101"/>
    </row>
    <row r="11" spans="1:6" x14ac:dyDescent="0.25">
      <c r="A11" s="96" t="s">
        <v>65</v>
      </c>
      <c r="B11" s="97">
        <v>0</v>
      </c>
      <c r="C11" s="85"/>
      <c r="D11" s="101"/>
      <c r="E11" s="101"/>
    </row>
    <row r="12" spans="1:6" x14ac:dyDescent="0.25">
      <c r="A12" s="96" t="s">
        <v>66</v>
      </c>
      <c r="B12" s="97">
        <f>268+1</f>
        <v>269</v>
      </c>
      <c r="C12" s="85"/>
      <c r="D12" s="101"/>
      <c r="E12" s="101"/>
    </row>
    <row r="13" spans="1:6" x14ac:dyDescent="0.25">
      <c r="A13" s="96" t="s">
        <v>67</v>
      </c>
      <c r="B13" s="97">
        <v>462</v>
      </c>
      <c r="C13" s="85"/>
      <c r="D13" s="101"/>
      <c r="E13" s="101"/>
    </row>
    <row r="14" spans="1:6" x14ac:dyDescent="0.25">
      <c r="A14" s="96" t="s">
        <v>68</v>
      </c>
      <c r="B14" s="97">
        <v>0</v>
      </c>
      <c r="C14" s="85"/>
      <c r="D14" s="93"/>
      <c r="E14" s="101"/>
    </row>
    <row r="15" spans="1:6" x14ac:dyDescent="0.25">
      <c r="A15" s="96" t="s">
        <v>44</v>
      </c>
      <c r="B15" s="97">
        <v>357</v>
      </c>
      <c r="C15" s="85"/>
      <c r="D15" s="93"/>
      <c r="E15" s="93"/>
    </row>
    <row r="16" spans="1:6" x14ac:dyDescent="0.25">
      <c r="A16" s="96" t="s">
        <v>69</v>
      </c>
      <c r="B16" s="97">
        <v>916</v>
      </c>
      <c r="C16" s="85"/>
      <c r="D16" s="93"/>
      <c r="E16" s="93"/>
    </row>
    <row r="17" spans="1:6" ht="15.75" thickBot="1" x14ac:dyDescent="0.3">
      <c r="A17" s="96" t="s">
        <v>70</v>
      </c>
      <c r="B17" s="121">
        <v>0</v>
      </c>
      <c r="C17" s="85"/>
    </row>
    <row r="18" spans="1:6" ht="16.5" thickBot="1" x14ac:dyDescent="0.3">
      <c r="A18" s="102" t="s">
        <v>46</v>
      </c>
      <c r="B18" s="103">
        <f>SUM(B6:B17)</f>
        <v>2183</v>
      </c>
      <c r="C18" s="85"/>
      <c r="D18" s="89">
        <v>62125</v>
      </c>
      <c r="E18" s="90">
        <v>1627</v>
      </c>
      <c r="F18" t="s">
        <v>10</v>
      </c>
    </row>
    <row r="19" spans="1:6" ht="15.75" x14ac:dyDescent="0.25">
      <c r="A19" s="104"/>
      <c r="B19" s="92"/>
      <c r="C19" s="85"/>
      <c r="D19" s="93"/>
      <c r="E19" s="93"/>
    </row>
    <row r="20" spans="1:6" ht="15.75" x14ac:dyDescent="0.25">
      <c r="A20" s="94" t="s">
        <v>47</v>
      </c>
      <c r="B20" s="95"/>
      <c r="C20" s="85"/>
      <c r="D20" s="93"/>
      <c r="E20" s="93"/>
    </row>
    <row r="21" spans="1:6" x14ac:dyDescent="0.25">
      <c r="A21" s="96" t="s">
        <v>48</v>
      </c>
      <c r="B21" s="106">
        <v>121</v>
      </c>
      <c r="C21" s="85"/>
      <c r="D21" s="93"/>
      <c r="E21" s="93"/>
    </row>
    <row r="22" spans="1:6" x14ac:dyDescent="0.25">
      <c r="A22" s="96" t="s">
        <v>49</v>
      </c>
      <c r="B22" s="107">
        <v>1531</v>
      </c>
      <c r="C22" s="85"/>
      <c r="D22" s="93"/>
      <c r="E22" s="93"/>
    </row>
    <row r="23" spans="1:6" x14ac:dyDescent="0.25">
      <c r="A23" s="96" t="s">
        <v>50</v>
      </c>
      <c r="B23" s="107">
        <v>252</v>
      </c>
      <c r="C23" s="85"/>
      <c r="D23" s="93"/>
      <c r="E23" s="85"/>
    </row>
    <row r="24" spans="1:6" x14ac:dyDescent="0.25">
      <c r="A24" s="96" t="s">
        <v>51</v>
      </c>
      <c r="B24" s="107">
        <v>1269</v>
      </c>
      <c r="C24" s="85"/>
      <c r="D24" s="85"/>
      <c r="E24" s="85"/>
    </row>
    <row r="25" spans="1:6" ht="15.75" x14ac:dyDescent="0.25">
      <c r="A25" s="96" t="s">
        <v>52</v>
      </c>
      <c r="B25" s="107">
        <f>907+1195</f>
        <v>2102</v>
      </c>
      <c r="C25" s="88"/>
      <c r="D25" s="85"/>
      <c r="E25" s="85"/>
    </row>
    <row r="26" spans="1:6" ht="15.75" x14ac:dyDescent="0.25">
      <c r="A26" s="96" t="s">
        <v>53</v>
      </c>
      <c r="B26" s="107">
        <v>479</v>
      </c>
      <c r="C26" s="82"/>
      <c r="D26" s="85"/>
      <c r="E26" s="85"/>
    </row>
    <row r="27" spans="1:6" ht="15.75" x14ac:dyDescent="0.25">
      <c r="A27" s="96" t="s">
        <v>69</v>
      </c>
      <c r="B27" s="107">
        <v>0</v>
      </c>
      <c r="C27" s="112"/>
      <c r="D27" s="85"/>
      <c r="E27" s="82"/>
    </row>
    <row r="28" spans="1:6" ht="15.75" x14ac:dyDescent="0.25">
      <c r="A28" s="96" t="s">
        <v>54</v>
      </c>
      <c r="B28" s="106">
        <v>32</v>
      </c>
      <c r="D28" s="85"/>
      <c r="E28" s="82"/>
    </row>
    <row r="29" spans="1:6" ht="15.75" x14ac:dyDescent="0.25">
      <c r="A29" s="96" t="s">
        <v>55</v>
      </c>
      <c r="B29" s="107">
        <v>172</v>
      </c>
      <c r="D29" s="82"/>
    </row>
    <row r="30" spans="1:6" ht="15.75" x14ac:dyDescent="0.25">
      <c r="A30" s="96" t="s">
        <v>56</v>
      </c>
      <c r="B30" s="107">
        <v>533</v>
      </c>
      <c r="D30" s="82"/>
    </row>
    <row r="31" spans="1:6" ht="15.75" thickBot="1" x14ac:dyDescent="0.3">
      <c r="A31" s="96" t="s">
        <v>57</v>
      </c>
      <c r="B31" s="109">
        <v>159</v>
      </c>
    </row>
    <row r="32" spans="1:6" ht="16.5" thickBot="1" x14ac:dyDescent="0.3">
      <c r="A32" s="102" t="s">
        <v>58</v>
      </c>
      <c r="B32" s="120">
        <f>SUM(B21:B31)</f>
        <v>6650</v>
      </c>
      <c r="D32" s="89">
        <v>176510</v>
      </c>
      <c r="E32" s="90">
        <v>4566</v>
      </c>
      <c r="F32" t="s">
        <v>10</v>
      </c>
    </row>
    <row r="33" spans="1:9" ht="16.5" thickBot="1" x14ac:dyDescent="0.3">
      <c r="D33" s="111"/>
    </row>
    <row r="34" spans="1:9" ht="33" customHeight="1" thickBot="1" x14ac:dyDescent="0.3">
      <c r="A34" s="112"/>
      <c r="B34" s="114" t="s">
        <v>59</v>
      </c>
      <c r="C34" s="114" t="s">
        <v>3</v>
      </c>
      <c r="D34" s="114" t="s">
        <v>4</v>
      </c>
      <c r="E34" s="114" t="s">
        <v>22</v>
      </c>
      <c r="G34" s="83" t="s">
        <v>7</v>
      </c>
      <c r="H34" s="83" t="s">
        <v>35</v>
      </c>
    </row>
    <row r="35" spans="1:9" ht="16.5" thickBot="1" x14ac:dyDescent="0.3">
      <c r="A35" s="115" t="s">
        <v>60</v>
      </c>
      <c r="B35" s="116">
        <f>B32+B18+B3</f>
        <v>9634</v>
      </c>
      <c r="C35" s="90">
        <v>322</v>
      </c>
      <c r="D35" s="90">
        <v>667</v>
      </c>
      <c r="E35" s="90">
        <v>567</v>
      </c>
      <c r="G35" s="89">
        <f>D32+D18+D3</f>
        <v>262257</v>
      </c>
      <c r="H35" s="90">
        <f>E32+E18+E3</f>
        <v>6791</v>
      </c>
      <c r="I35" t="s">
        <v>10</v>
      </c>
    </row>
    <row r="36" spans="1:9" ht="16.5" thickBot="1" x14ac:dyDescent="0.3">
      <c r="A36" s="82"/>
      <c r="B36" s="117"/>
      <c r="C36" s="82"/>
      <c r="D36" s="82"/>
      <c r="E36" s="82"/>
    </row>
    <row r="37" spans="1:9" ht="33" customHeight="1" thickBot="1" x14ac:dyDescent="0.3">
      <c r="A37" s="112"/>
      <c r="B37" s="114" t="s">
        <v>59</v>
      </c>
      <c r="C37" s="114" t="s">
        <v>3</v>
      </c>
      <c r="D37" s="114" t="s">
        <v>4</v>
      </c>
      <c r="E37" s="114" t="s">
        <v>22</v>
      </c>
    </row>
    <row r="38" spans="1:9" ht="16.5" thickBot="1" x14ac:dyDescent="0.3">
      <c r="A38" s="115" t="s">
        <v>61</v>
      </c>
      <c r="B38" s="116">
        <v>4986</v>
      </c>
      <c r="C38" s="90">
        <v>514</v>
      </c>
      <c r="D38" s="90">
        <v>661</v>
      </c>
      <c r="E38" s="90">
        <v>82</v>
      </c>
      <c r="G38" s="89">
        <v>141498</v>
      </c>
      <c r="H38" s="90">
        <v>3584</v>
      </c>
      <c r="I38" t="s">
        <v>10</v>
      </c>
    </row>
  </sheetData>
  <mergeCells count="1">
    <mergeCell ref="A1:A2"/>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heetViews>
  <sheetFormatPr defaultRowHeight="15" x14ac:dyDescent="0.25"/>
  <cols>
    <col min="1" max="1" width="45.7109375" customWidth="1"/>
    <col min="2" max="2" width="10.7109375" customWidth="1"/>
    <col min="3" max="3" width="13.85546875" bestFit="1" customWidth="1"/>
    <col min="4" max="5" width="14.7109375" customWidth="1"/>
    <col min="6" max="6" width="9.140625" customWidth="1"/>
    <col min="7" max="7" width="13.85546875" bestFit="1" customWidth="1"/>
    <col min="8" max="8" width="13.140625" bestFit="1" customWidth="1"/>
    <col min="9" max="9" width="9.140625" customWidth="1"/>
  </cols>
  <sheetData>
    <row r="1" spans="1:6" ht="30.75" thickBot="1" x14ac:dyDescent="0.3">
      <c r="A1" s="118">
        <v>42917</v>
      </c>
      <c r="B1" s="81"/>
      <c r="C1" s="82"/>
      <c r="D1" s="83" t="s">
        <v>7</v>
      </c>
      <c r="E1" s="83" t="s">
        <v>35</v>
      </c>
    </row>
    <row r="2" spans="1:6" ht="16.5" thickBot="1" x14ac:dyDescent="0.3">
      <c r="A2" s="118"/>
      <c r="B2" s="84" t="s">
        <v>36</v>
      </c>
      <c r="C2" s="82"/>
      <c r="D2" s="85"/>
      <c r="E2" s="85"/>
    </row>
    <row r="3" spans="1:6" ht="16.5" thickBot="1" x14ac:dyDescent="0.3">
      <c r="A3" s="86" t="s">
        <v>37</v>
      </c>
      <c r="B3" s="122">
        <v>503</v>
      </c>
      <c r="C3" s="88"/>
      <c r="D3" s="89">
        <v>13545</v>
      </c>
      <c r="E3" s="90">
        <v>343</v>
      </c>
      <c r="F3" t="s">
        <v>10</v>
      </c>
    </row>
    <row r="4" spans="1:6" ht="15.75" x14ac:dyDescent="0.25">
      <c r="A4" s="91"/>
      <c r="B4" s="92"/>
      <c r="C4" s="82"/>
      <c r="D4" s="93"/>
    </row>
    <row r="5" spans="1:6" ht="15.75" x14ac:dyDescent="0.25">
      <c r="A5" s="94" t="s">
        <v>18</v>
      </c>
      <c r="B5" s="119"/>
      <c r="C5" s="82"/>
      <c r="D5" s="93"/>
    </row>
    <row r="6" spans="1:6" x14ac:dyDescent="0.25">
      <c r="A6" s="96" t="s">
        <v>62</v>
      </c>
      <c r="B6" s="97">
        <v>73</v>
      </c>
      <c r="C6" s="98"/>
      <c r="D6" s="99"/>
    </row>
    <row r="7" spans="1:6" x14ac:dyDescent="0.25">
      <c r="A7" s="96" t="s">
        <v>39</v>
      </c>
      <c r="B7" s="97">
        <v>95</v>
      </c>
      <c r="C7" s="98"/>
      <c r="D7" s="99"/>
    </row>
    <row r="8" spans="1:6" ht="15.75" x14ac:dyDescent="0.25">
      <c r="A8" s="96" t="s">
        <v>40</v>
      </c>
      <c r="B8" s="97">
        <v>34</v>
      </c>
      <c r="C8" s="100"/>
      <c r="D8" s="99"/>
    </row>
    <row r="9" spans="1:6" x14ac:dyDescent="0.25">
      <c r="A9" s="96" t="s">
        <v>71</v>
      </c>
      <c r="B9" s="97">
        <v>136</v>
      </c>
      <c r="C9" s="85"/>
      <c r="D9" s="99"/>
    </row>
    <row r="10" spans="1:6" x14ac:dyDescent="0.25">
      <c r="A10" s="96" t="s">
        <v>72</v>
      </c>
      <c r="B10" s="97">
        <v>0</v>
      </c>
      <c r="C10" s="85"/>
      <c r="D10" s="101"/>
    </row>
    <row r="11" spans="1:6" x14ac:dyDescent="0.25">
      <c r="A11" s="96" t="s">
        <v>73</v>
      </c>
      <c r="B11" s="97">
        <v>354</v>
      </c>
      <c r="C11" s="85"/>
      <c r="D11" s="101"/>
    </row>
    <row r="12" spans="1:6" x14ac:dyDescent="0.25">
      <c r="A12" s="96" t="s">
        <v>74</v>
      </c>
      <c r="B12" s="97">
        <v>610</v>
      </c>
      <c r="C12" s="85"/>
      <c r="D12" s="101"/>
    </row>
    <row r="13" spans="1:6" x14ac:dyDescent="0.25">
      <c r="A13" s="96" t="s">
        <v>75</v>
      </c>
      <c r="B13" s="97">
        <v>409</v>
      </c>
      <c r="C13" s="85"/>
      <c r="D13" s="101"/>
    </row>
    <row r="14" spans="1:6" x14ac:dyDescent="0.25">
      <c r="A14" s="96" t="s">
        <v>76</v>
      </c>
      <c r="B14" s="97">
        <v>736</v>
      </c>
      <c r="C14" s="85"/>
      <c r="D14" s="93"/>
    </row>
    <row r="15" spans="1:6" x14ac:dyDescent="0.25">
      <c r="A15" s="96" t="s">
        <v>77</v>
      </c>
      <c r="B15" s="97">
        <v>10</v>
      </c>
      <c r="C15" s="85"/>
      <c r="D15" s="93"/>
    </row>
    <row r="16" spans="1:6" x14ac:dyDescent="0.25">
      <c r="A16" s="96" t="s">
        <v>78</v>
      </c>
      <c r="B16" s="97">
        <v>26</v>
      </c>
      <c r="C16" s="85"/>
      <c r="D16" s="93"/>
    </row>
    <row r="17" spans="1:6" x14ac:dyDescent="0.25">
      <c r="A17" s="96" t="s">
        <v>79</v>
      </c>
      <c r="B17" s="121">
        <v>49</v>
      </c>
      <c r="C17" s="85"/>
    </row>
    <row r="18" spans="1:6" ht="15.75" thickBot="1" x14ac:dyDescent="0.3">
      <c r="A18" s="123" t="s">
        <v>80</v>
      </c>
      <c r="B18" s="124">
        <v>67</v>
      </c>
      <c r="C18" s="85"/>
    </row>
    <row r="19" spans="1:6" ht="16.5" thickBot="1" x14ac:dyDescent="0.3">
      <c r="A19" s="102" t="s">
        <v>46</v>
      </c>
      <c r="B19" s="103">
        <f>SUM(B6:B18)</f>
        <v>2599</v>
      </c>
      <c r="C19" s="85"/>
      <c r="D19" s="89">
        <v>70945</v>
      </c>
      <c r="E19" s="90">
        <v>1876</v>
      </c>
      <c r="F19" t="s">
        <v>10</v>
      </c>
    </row>
    <row r="20" spans="1:6" ht="15.75" x14ac:dyDescent="0.25">
      <c r="A20" s="104"/>
      <c r="B20" s="92"/>
      <c r="C20" s="85"/>
      <c r="D20" s="93"/>
    </row>
    <row r="21" spans="1:6" ht="15.75" x14ac:dyDescent="0.25">
      <c r="A21" s="94" t="s">
        <v>47</v>
      </c>
      <c r="B21" s="95"/>
      <c r="C21" s="85"/>
      <c r="D21" s="93"/>
    </row>
    <row r="22" spans="1:6" x14ac:dyDescent="0.25">
      <c r="A22" s="105" t="s">
        <v>48</v>
      </c>
      <c r="B22" s="106">
        <v>84</v>
      </c>
      <c r="C22" s="85"/>
      <c r="D22" s="93"/>
    </row>
    <row r="23" spans="1:6" x14ac:dyDescent="0.25">
      <c r="A23" s="96" t="s">
        <v>49</v>
      </c>
      <c r="B23" s="107">
        <v>1543</v>
      </c>
      <c r="C23" s="85"/>
      <c r="D23" s="93"/>
    </row>
    <row r="24" spans="1:6" x14ac:dyDescent="0.25">
      <c r="A24" s="96" t="s">
        <v>50</v>
      </c>
      <c r="B24" s="107">
        <v>135</v>
      </c>
      <c r="C24" s="85"/>
      <c r="D24" s="93"/>
    </row>
    <row r="25" spans="1:6" x14ac:dyDescent="0.25">
      <c r="A25" s="96" t="s">
        <v>51</v>
      </c>
      <c r="B25" s="107">
        <v>1592</v>
      </c>
      <c r="C25" s="85"/>
      <c r="D25" s="85"/>
    </row>
    <row r="26" spans="1:6" ht="15.75" x14ac:dyDescent="0.25">
      <c r="A26" s="96" t="s">
        <v>52</v>
      </c>
      <c r="B26" s="107">
        <v>1168</v>
      </c>
      <c r="C26" s="88"/>
      <c r="D26" s="85"/>
    </row>
    <row r="27" spans="1:6" ht="15.75" x14ac:dyDescent="0.25">
      <c r="A27" s="96" t="s">
        <v>53</v>
      </c>
      <c r="B27" s="107">
        <v>579</v>
      </c>
      <c r="C27" s="82"/>
      <c r="D27" s="85"/>
    </row>
    <row r="28" spans="1:6" x14ac:dyDescent="0.25">
      <c r="A28" s="96" t="s">
        <v>81</v>
      </c>
      <c r="B28" s="107">
        <v>1639</v>
      </c>
      <c r="C28" s="112"/>
      <c r="D28" s="85"/>
    </row>
    <row r="29" spans="1:6" x14ac:dyDescent="0.25">
      <c r="A29" s="105" t="s">
        <v>82</v>
      </c>
      <c r="B29" s="106">
        <v>37</v>
      </c>
      <c r="D29" s="85"/>
    </row>
    <row r="30" spans="1:6" ht="15.75" x14ac:dyDescent="0.25">
      <c r="A30" s="96" t="s">
        <v>83</v>
      </c>
      <c r="B30" s="107">
        <v>188</v>
      </c>
      <c r="D30" s="82"/>
    </row>
    <row r="31" spans="1:6" ht="15.75" x14ac:dyDescent="0.25">
      <c r="A31" s="96" t="s">
        <v>84</v>
      </c>
      <c r="B31" s="107">
        <v>885</v>
      </c>
      <c r="D31" s="82"/>
    </row>
    <row r="32" spans="1:6" x14ac:dyDescent="0.25">
      <c r="A32" s="105" t="s">
        <v>85</v>
      </c>
      <c r="B32" s="107">
        <v>216</v>
      </c>
    </row>
    <row r="33" spans="1:9" ht="15.75" thickBot="1" x14ac:dyDescent="0.3">
      <c r="A33" s="125" t="s">
        <v>86</v>
      </c>
      <c r="B33" s="126">
        <v>121</v>
      </c>
    </row>
    <row r="34" spans="1:9" ht="16.5" thickBot="1" x14ac:dyDescent="0.3">
      <c r="A34" s="102" t="s">
        <v>58</v>
      </c>
      <c r="B34" s="120">
        <f>SUM(B22:B33)</f>
        <v>8187</v>
      </c>
      <c r="D34" s="89">
        <v>216226</v>
      </c>
      <c r="E34" s="90">
        <v>5717</v>
      </c>
      <c r="F34" t="s">
        <v>10</v>
      </c>
    </row>
    <row r="35" spans="1:9" ht="16.5" thickBot="1" x14ac:dyDescent="0.3">
      <c r="D35" s="111"/>
    </row>
    <row r="36" spans="1:9" ht="33" customHeight="1" thickBot="1" x14ac:dyDescent="0.3">
      <c r="A36" s="112"/>
      <c r="B36" s="114" t="s">
        <v>59</v>
      </c>
      <c r="C36" s="114" t="s">
        <v>3</v>
      </c>
      <c r="D36" s="114" t="s">
        <v>4</v>
      </c>
      <c r="E36" s="114" t="s">
        <v>22</v>
      </c>
      <c r="G36" s="83" t="s">
        <v>7</v>
      </c>
      <c r="H36" s="83" t="s">
        <v>35</v>
      </c>
    </row>
    <row r="37" spans="1:9" ht="16.5" thickBot="1" x14ac:dyDescent="0.3">
      <c r="A37" s="115" t="s">
        <v>60</v>
      </c>
      <c r="B37" s="116">
        <f>B34+B19+B3</f>
        <v>11289</v>
      </c>
      <c r="C37" s="90">
        <v>390</v>
      </c>
      <c r="D37" s="90">
        <v>464</v>
      </c>
      <c r="E37" s="90">
        <v>265</v>
      </c>
      <c r="G37" s="89">
        <f>D3+D19+D34</f>
        <v>300716</v>
      </c>
      <c r="H37" s="90">
        <f>E3+E19+E34</f>
        <v>7936</v>
      </c>
      <c r="I37" t="s">
        <v>10</v>
      </c>
    </row>
    <row r="38" spans="1:9" ht="16.5" thickBot="1" x14ac:dyDescent="0.3">
      <c r="A38" s="82"/>
      <c r="B38" s="117"/>
      <c r="C38" s="82"/>
      <c r="D38" s="82"/>
      <c r="E38" s="82"/>
    </row>
    <row r="39" spans="1:9" ht="33" customHeight="1" thickBot="1" x14ac:dyDescent="0.3">
      <c r="A39" s="112"/>
      <c r="B39" s="114" t="s">
        <v>59</v>
      </c>
      <c r="C39" s="114" t="s">
        <v>3</v>
      </c>
      <c r="D39" s="114" t="s">
        <v>4</v>
      </c>
      <c r="E39" s="114" t="s">
        <v>22</v>
      </c>
    </row>
    <row r="40" spans="1:9" ht="16.5" thickBot="1" x14ac:dyDescent="0.3">
      <c r="A40" s="115" t="s">
        <v>61</v>
      </c>
      <c r="B40" s="116">
        <v>4835</v>
      </c>
      <c r="C40" s="90">
        <v>319</v>
      </c>
      <c r="D40" s="90">
        <v>376</v>
      </c>
      <c r="E40" s="90">
        <v>96</v>
      </c>
      <c r="G40" s="89">
        <v>124950</v>
      </c>
      <c r="H40" s="90">
        <v>3285</v>
      </c>
      <c r="I40" t="s">
        <v>10</v>
      </c>
    </row>
  </sheetData>
  <mergeCells count="1">
    <mergeCell ref="A1:A2"/>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defaultRowHeight="15" x14ac:dyDescent="0.25"/>
  <cols>
    <col min="1" max="1" width="45.7109375" customWidth="1"/>
    <col min="2" max="2" width="10.7109375" customWidth="1"/>
    <col min="3" max="3" width="13.85546875" bestFit="1" customWidth="1"/>
    <col min="4" max="5" width="14.7109375" customWidth="1"/>
    <col min="6" max="6" width="9.140625" customWidth="1"/>
    <col min="7" max="7" width="13.85546875" bestFit="1" customWidth="1"/>
    <col min="8" max="8" width="13.140625" bestFit="1" customWidth="1"/>
    <col min="9" max="9" width="9.140625" customWidth="1"/>
  </cols>
  <sheetData>
    <row r="1" spans="1:6" ht="30.75" thickBot="1" x14ac:dyDescent="0.3">
      <c r="A1" s="118">
        <v>42948</v>
      </c>
      <c r="B1" s="81"/>
      <c r="C1" s="82"/>
      <c r="D1" s="83" t="s">
        <v>7</v>
      </c>
      <c r="E1" s="83" t="s">
        <v>35</v>
      </c>
    </row>
    <row r="2" spans="1:6" ht="16.5" thickBot="1" x14ac:dyDescent="0.3">
      <c r="A2" s="118"/>
      <c r="B2" s="84" t="s">
        <v>36</v>
      </c>
      <c r="C2" s="82"/>
      <c r="D2" s="85"/>
      <c r="E2" s="85"/>
    </row>
    <row r="3" spans="1:6" ht="16.5" thickBot="1" x14ac:dyDescent="0.3">
      <c r="A3" s="86" t="s">
        <v>37</v>
      </c>
      <c r="B3" s="122">
        <v>506</v>
      </c>
      <c r="C3" s="88"/>
      <c r="D3" s="89">
        <v>9905</v>
      </c>
      <c r="E3" s="90">
        <v>276</v>
      </c>
      <c r="F3" t="s">
        <v>10</v>
      </c>
    </row>
    <row r="4" spans="1:6" ht="15.75" x14ac:dyDescent="0.25">
      <c r="A4" s="91"/>
      <c r="B4" s="92"/>
      <c r="C4" s="82"/>
      <c r="D4" s="93"/>
    </row>
    <row r="5" spans="1:6" ht="15.75" x14ac:dyDescent="0.25">
      <c r="A5" s="94" t="s">
        <v>18</v>
      </c>
      <c r="B5" s="119"/>
      <c r="C5" s="82"/>
      <c r="D5" s="93"/>
    </row>
    <row r="6" spans="1:6" x14ac:dyDescent="0.25">
      <c r="A6" s="96" t="s">
        <v>62</v>
      </c>
      <c r="B6" s="97">
        <v>19</v>
      </c>
      <c r="C6" s="98"/>
      <c r="D6" s="99"/>
    </row>
    <row r="7" spans="1:6" x14ac:dyDescent="0.25">
      <c r="A7" s="96" t="s">
        <v>39</v>
      </c>
      <c r="B7" s="97">
        <v>36</v>
      </c>
      <c r="C7" s="98"/>
      <c r="D7" s="99"/>
    </row>
    <row r="8" spans="1:6" ht="15.75" x14ac:dyDescent="0.25">
      <c r="A8" s="96" t="s">
        <v>40</v>
      </c>
      <c r="B8" s="97">
        <v>38</v>
      </c>
      <c r="C8" s="100"/>
      <c r="D8" s="99"/>
    </row>
    <row r="9" spans="1:6" ht="15.75" x14ac:dyDescent="0.25">
      <c r="A9" s="96" t="s">
        <v>87</v>
      </c>
      <c r="B9" s="97">
        <v>345</v>
      </c>
      <c r="C9" s="127"/>
      <c r="D9" s="99"/>
    </row>
    <row r="10" spans="1:6" x14ac:dyDescent="0.25">
      <c r="A10" s="96" t="s">
        <v>71</v>
      </c>
      <c r="B10" s="97">
        <v>90</v>
      </c>
      <c r="C10" s="85"/>
      <c r="D10" s="99"/>
    </row>
    <row r="11" spans="1:6" x14ac:dyDescent="0.25">
      <c r="A11" s="96" t="s">
        <v>72</v>
      </c>
      <c r="B11" s="97">
        <v>0</v>
      </c>
      <c r="C11" s="85"/>
      <c r="D11" s="101"/>
    </row>
    <row r="12" spans="1:6" x14ac:dyDescent="0.25">
      <c r="A12" s="96" t="s">
        <v>73</v>
      </c>
      <c r="B12" s="97">
        <v>292</v>
      </c>
      <c r="C12" s="85"/>
      <c r="D12" s="101"/>
    </row>
    <row r="13" spans="1:6" x14ac:dyDescent="0.25">
      <c r="A13" s="96" t="s">
        <v>74</v>
      </c>
      <c r="B13" s="97">
        <v>449</v>
      </c>
      <c r="C13" s="85"/>
      <c r="D13" s="101"/>
    </row>
    <row r="14" spans="1:6" x14ac:dyDescent="0.25">
      <c r="A14" s="96" t="s">
        <v>75</v>
      </c>
      <c r="B14" s="97">
        <v>372</v>
      </c>
      <c r="C14" s="85"/>
      <c r="D14" s="101"/>
    </row>
    <row r="15" spans="1:6" x14ac:dyDescent="0.25">
      <c r="A15" s="96" t="s">
        <v>76</v>
      </c>
      <c r="B15" s="97">
        <v>1094</v>
      </c>
      <c r="C15" s="85"/>
      <c r="D15" s="93"/>
    </row>
    <row r="16" spans="1:6" x14ac:dyDescent="0.25">
      <c r="A16" s="96" t="s">
        <v>77</v>
      </c>
      <c r="B16" s="97">
        <v>30</v>
      </c>
      <c r="C16" s="85"/>
      <c r="D16" s="93"/>
    </row>
    <row r="17" spans="1:6" x14ac:dyDescent="0.25">
      <c r="A17" s="96" t="s">
        <v>78</v>
      </c>
      <c r="B17" s="97">
        <v>111</v>
      </c>
      <c r="C17" s="85"/>
      <c r="D17" s="93"/>
    </row>
    <row r="18" spans="1:6" x14ac:dyDescent="0.25">
      <c r="A18" s="96" t="s">
        <v>79</v>
      </c>
      <c r="B18" s="121">
        <v>993</v>
      </c>
      <c r="C18" s="85"/>
    </row>
    <row r="19" spans="1:6" x14ac:dyDescent="0.25">
      <c r="A19" s="123" t="s">
        <v>80</v>
      </c>
      <c r="B19" s="128">
        <v>487</v>
      </c>
      <c r="C19" s="85"/>
    </row>
    <row r="20" spans="1:6" x14ac:dyDescent="0.25">
      <c r="A20" s="96" t="s">
        <v>88</v>
      </c>
      <c r="B20" s="128">
        <v>1</v>
      </c>
      <c r="C20" s="85"/>
    </row>
    <row r="21" spans="1:6" x14ac:dyDescent="0.25">
      <c r="A21" s="96" t="s">
        <v>89</v>
      </c>
      <c r="B21" s="129">
        <f>232</f>
        <v>232</v>
      </c>
      <c r="C21" s="85"/>
    </row>
    <row r="22" spans="1:6" ht="15.75" thickBot="1" x14ac:dyDescent="0.3">
      <c r="A22" s="130" t="s">
        <v>90</v>
      </c>
      <c r="B22" s="121">
        <v>3</v>
      </c>
      <c r="C22" s="85"/>
    </row>
    <row r="23" spans="1:6" ht="16.5" thickBot="1" x14ac:dyDescent="0.3">
      <c r="A23" s="102" t="s">
        <v>46</v>
      </c>
      <c r="B23" s="131">
        <f>SUM(B6:B22)</f>
        <v>4592</v>
      </c>
      <c r="C23" s="85"/>
      <c r="D23" s="89">
        <v>90540</v>
      </c>
      <c r="E23" s="90">
        <v>2512</v>
      </c>
      <c r="F23" t="s">
        <v>10</v>
      </c>
    </row>
    <row r="24" spans="1:6" ht="15.75" x14ac:dyDescent="0.25">
      <c r="A24" s="104"/>
      <c r="B24" s="92"/>
      <c r="C24" s="85"/>
      <c r="D24" s="93"/>
    </row>
    <row r="25" spans="1:6" ht="15.75" x14ac:dyDescent="0.25">
      <c r="A25" s="94" t="s">
        <v>47</v>
      </c>
      <c r="B25" s="95"/>
      <c r="C25" s="85"/>
      <c r="D25" s="93"/>
    </row>
    <row r="26" spans="1:6" x14ac:dyDescent="0.25">
      <c r="A26" s="105" t="s">
        <v>48</v>
      </c>
      <c r="B26" s="106">
        <v>85</v>
      </c>
      <c r="C26" s="85"/>
      <c r="D26" s="93"/>
    </row>
    <row r="27" spans="1:6" x14ac:dyDescent="0.25">
      <c r="A27" s="96" t="s">
        <v>49</v>
      </c>
      <c r="B27" s="107">
        <v>1760</v>
      </c>
      <c r="C27" s="85"/>
      <c r="D27" s="93"/>
    </row>
    <row r="28" spans="1:6" x14ac:dyDescent="0.25">
      <c r="A28" s="96" t="s">
        <v>50</v>
      </c>
      <c r="B28" s="107">
        <v>194</v>
      </c>
      <c r="C28" s="85"/>
      <c r="D28" s="93"/>
    </row>
    <row r="29" spans="1:6" x14ac:dyDescent="0.25">
      <c r="A29" s="96" t="s">
        <v>51</v>
      </c>
      <c r="B29" s="107">
        <v>1514</v>
      </c>
      <c r="C29" s="85"/>
      <c r="D29" s="85"/>
    </row>
    <row r="30" spans="1:6" ht="15.75" x14ac:dyDescent="0.25">
      <c r="A30" s="96" t="s">
        <v>52</v>
      </c>
      <c r="B30" s="107">
        <f>902+18</f>
        <v>920</v>
      </c>
      <c r="C30" s="88"/>
      <c r="D30" s="85"/>
    </row>
    <row r="31" spans="1:6" ht="15.75" x14ac:dyDescent="0.25">
      <c r="A31" s="96" t="s">
        <v>53</v>
      </c>
      <c r="B31" s="107">
        <v>548</v>
      </c>
      <c r="C31" s="82"/>
      <c r="D31" s="85"/>
    </row>
    <row r="32" spans="1:6" x14ac:dyDescent="0.25">
      <c r="A32" s="96" t="s">
        <v>81</v>
      </c>
      <c r="B32" s="107">
        <f>1059+100</f>
        <v>1159</v>
      </c>
      <c r="C32" s="112"/>
      <c r="D32" s="85"/>
    </row>
    <row r="33" spans="1:9" x14ac:dyDescent="0.25">
      <c r="A33" s="105" t="s">
        <v>82</v>
      </c>
      <c r="B33" s="106">
        <v>38</v>
      </c>
      <c r="D33" s="85"/>
    </row>
    <row r="34" spans="1:9" ht="15.75" x14ac:dyDescent="0.25">
      <c r="A34" s="96" t="s">
        <v>83</v>
      </c>
      <c r="B34" s="107">
        <f>114+100</f>
        <v>214</v>
      </c>
      <c r="D34" s="82"/>
    </row>
    <row r="35" spans="1:9" ht="15.75" x14ac:dyDescent="0.25">
      <c r="A35" s="96" t="s">
        <v>84</v>
      </c>
      <c r="B35" s="107">
        <v>650</v>
      </c>
      <c r="D35" s="82"/>
    </row>
    <row r="36" spans="1:9" x14ac:dyDescent="0.25">
      <c r="A36" s="105" t="s">
        <v>85</v>
      </c>
      <c r="B36" s="107">
        <v>251</v>
      </c>
    </row>
    <row r="37" spans="1:9" ht="15.75" thickBot="1" x14ac:dyDescent="0.3">
      <c r="A37" s="125" t="s">
        <v>86</v>
      </c>
      <c r="B37" s="126">
        <v>395</v>
      </c>
    </row>
    <row r="38" spans="1:9" ht="16.5" thickBot="1" x14ac:dyDescent="0.3">
      <c r="A38" s="102" t="s">
        <v>58</v>
      </c>
      <c r="B38" s="110">
        <f>SUM(B26:B37)</f>
        <v>7728</v>
      </c>
      <c r="C38" s="9"/>
      <c r="D38" s="89">
        <v>168456</v>
      </c>
      <c r="E38" s="90">
        <v>4619</v>
      </c>
      <c r="F38" t="s">
        <v>10</v>
      </c>
    </row>
    <row r="39" spans="1:9" ht="16.5" thickBot="1" x14ac:dyDescent="0.3">
      <c r="D39" s="111"/>
    </row>
    <row r="40" spans="1:9" ht="33" customHeight="1" thickBot="1" x14ac:dyDescent="0.3">
      <c r="A40" s="112"/>
      <c r="B40" s="114" t="s">
        <v>59</v>
      </c>
      <c r="C40" s="114" t="s">
        <v>3</v>
      </c>
      <c r="D40" s="114" t="s">
        <v>4</v>
      </c>
      <c r="E40" s="114" t="s">
        <v>22</v>
      </c>
      <c r="G40" s="83" t="s">
        <v>7</v>
      </c>
      <c r="H40" s="83" t="s">
        <v>35</v>
      </c>
    </row>
    <row r="41" spans="1:9" ht="16.5" thickBot="1" x14ac:dyDescent="0.3">
      <c r="A41" s="115" t="s">
        <v>60</v>
      </c>
      <c r="B41" s="116">
        <f>B38+B23+B3</f>
        <v>12826</v>
      </c>
      <c r="C41" s="90">
        <v>257</v>
      </c>
      <c r="D41" s="90">
        <v>450</v>
      </c>
      <c r="E41" s="90">
        <v>1573</v>
      </c>
      <c r="G41" s="89">
        <f>D38+D23+D3</f>
        <v>268901</v>
      </c>
      <c r="H41" s="90">
        <f>E38+E23+E3</f>
        <v>7407</v>
      </c>
      <c r="I41" t="s">
        <v>10</v>
      </c>
    </row>
    <row r="42" spans="1:9" ht="16.5" thickBot="1" x14ac:dyDescent="0.3">
      <c r="A42" s="82"/>
      <c r="B42" s="117"/>
      <c r="C42" s="82"/>
      <c r="D42" s="82"/>
      <c r="E42" s="82"/>
    </row>
    <row r="43" spans="1:9" ht="33" customHeight="1" thickBot="1" x14ac:dyDescent="0.3">
      <c r="A43" s="112"/>
      <c r="B43" s="114" t="s">
        <v>59</v>
      </c>
      <c r="C43" s="114" t="s">
        <v>3</v>
      </c>
      <c r="D43" s="114" t="s">
        <v>4</v>
      </c>
      <c r="E43" s="114" t="s">
        <v>22</v>
      </c>
    </row>
    <row r="44" spans="1:9" ht="16.5" thickBot="1" x14ac:dyDescent="0.3">
      <c r="A44" s="115" t="s">
        <v>61</v>
      </c>
      <c r="B44" s="116">
        <v>4459</v>
      </c>
      <c r="C44" s="90">
        <v>283</v>
      </c>
      <c r="D44" s="90">
        <v>418</v>
      </c>
      <c r="E44" s="90">
        <v>55</v>
      </c>
      <c r="G44" s="89">
        <v>101785</v>
      </c>
      <c r="H44" s="90">
        <v>2774</v>
      </c>
      <c r="I44" t="s">
        <v>10</v>
      </c>
    </row>
  </sheetData>
  <mergeCells count="1">
    <mergeCell ref="A1:A2"/>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heetViews>
  <sheetFormatPr defaultRowHeight="15" x14ac:dyDescent="0.25"/>
  <cols>
    <col min="1" max="1" width="45.7109375" customWidth="1"/>
    <col min="2" max="2" width="10.7109375" customWidth="1"/>
    <col min="3" max="3" width="13.85546875" bestFit="1" customWidth="1"/>
    <col min="4" max="5" width="14.7109375" customWidth="1"/>
    <col min="6" max="6" width="9.140625" customWidth="1"/>
    <col min="7" max="7" width="13.85546875" bestFit="1" customWidth="1"/>
    <col min="8" max="8" width="13.140625" bestFit="1" customWidth="1"/>
    <col min="9" max="9" width="9.140625" customWidth="1"/>
  </cols>
  <sheetData>
    <row r="1" spans="1:6" ht="30.75" thickBot="1" x14ac:dyDescent="0.3">
      <c r="A1" s="118">
        <v>42979</v>
      </c>
      <c r="B1" s="81"/>
      <c r="C1" s="82"/>
      <c r="D1" s="83" t="s">
        <v>7</v>
      </c>
      <c r="E1" s="83" t="s">
        <v>35</v>
      </c>
    </row>
    <row r="2" spans="1:6" ht="16.5" thickBot="1" x14ac:dyDescent="0.3">
      <c r="A2" s="118"/>
      <c r="B2" s="84" t="s">
        <v>36</v>
      </c>
      <c r="C2" s="82"/>
      <c r="D2" s="85"/>
      <c r="E2" s="85"/>
    </row>
    <row r="3" spans="1:6" ht="16.5" thickBot="1" x14ac:dyDescent="0.3">
      <c r="A3" s="86" t="s">
        <v>37</v>
      </c>
      <c r="B3" s="122">
        <v>520</v>
      </c>
      <c r="C3" s="88"/>
      <c r="D3" s="89">
        <v>4235</v>
      </c>
      <c r="E3" s="90">
        <v>121</v>
      </c>
      <c r="F3" t="s">
        <v>10</v>
      </c>
    </row>
    <row r="4" spans="1:6" ht="15.75" x14ac:dyDescent="0.25">
      <c r="A4" s="91"/>
      <c r="B4" s="92"/>
      <c r="C4" s="82"/>
      <c r="D4" s="93"/>
    </row>
    <row r="5" spans="1:6" ht="15.75" x14ac:dyDescent="0.25">
      <c r="A5" s="94" t="s">
        <v>18</v>
      </c>
      <c r="B5" s="119"/>
      <c r="C5" s="82"/>
      <c r="D5" s="93"/>
    </row>
    <row r="6" spans="1:6" x14ac:dyDescent="0.25">
      <c r="A6" s="96" t="s">
        <v>62</v>
      </c>
      <c r="B6" s="97">
        <v>40</v>
      </c>
      <c r="C6" s="98"/>
      <c r="D6" s="99"/>
    </row>
    <row r="7" spans="1:6" x14ac:dyDescent="0.25">
      <c r="A7" s="96" t="s">
        <v>39</v>
      </c>
      <c r="B7" s="97">
        <v>151</v>
      </c>
      <c r="C7" s="98"/>
      <c r="D7" s="99"/>
    </row>
    <row r="8" spans="1:6" ht="15.75" x14ac:dyDescent="0.25">
      <c r="A8" s="96" t="s">
        <v>40</v>
      </c>
      <c r="B8" s="97">
        <v>50</v>
      </c>
      <c r="C8" s="100"/>
      <c r="D8" s="99"/>
    </row>
    <row r="9" spans="1:6" ht="15.75" x14ac:dyDescent="0.25">
      <c r="A9" s="96" t="s">
        <v>91</v>
      </c>
      <c r="B9" s="97">
        <v>540</v>
      </c>
      <c r="C9" s="127"/>
      <c r="D9" s="99"/>
    </row>
    <row r="10" spans="1:6" ht="15.75" x14ac:dyDescent="0.25">
      <c r="A10" s="96" t="s">
        <v>92</v>
      </c>
      <c r="B10" s="97">
        <v>186</v>
      </c>
      <c r="C10" s="127"/>
      <c r="D10" s="99"/>
    </row>
    <row r="11" spans="1:6" x14ac:dyDescent="0.25">
      <c r="A11" s="96" t="s">
        <v>71</v>
      </c>
      <c r="B11" s="97">
        <v>113</v>
      </c>
      <c r="C11" s="85"/>
      <c r="D11" s="99"/>
    </row>
    <row r="12" spans="1:6" x14ac:dyDescent="0.25">
      <c r="A12" s="96" t="s">
        <v>72</v>
      </c>
      <c r="B12" s="97">
        <v>0</v>
      </c>
      <c r="C12" s="85"/>
      <c r="D12" s="101"/>
    </row>
    <row r="13" spans="1:6" x14ac:dyDescent="0.25">
      <c r="A13" s="96" t="s">
        <v>73</v>
      </c>
      <c r="B13" s="97">
        <v>215</v>
      </c>
      <c r="C13" s="85"/>
      <c r="D13" s="101"/>
    </row>
    <row r="14" spans="1:6" x14ac:dyDescent="0.25">
      <c r="A14" s="96" t="s">
        <v>74</v>
      </c>
      <c r="B14" s="97">
        <v>498</v>
      </c>
      <c r="C14" s="85"/>
      <c r="D14" s="101"/>
    </row>
    <row r="15" spans="1:6" x14ac:dyDescent="0.25">
      <c r="A15" s="96" t="s">
        <v>75</v>
      </c>
      <c r="B15" s="97">
        <v>316</v>
      </c>
      <c r="C15" s="85"/>
      <c r="D15" s="101"/>
    </row>
    <row r="16" spans="1:6" x14ac:dyDescent="0.25">
      <c r="A16" s="96" t="s">
        <v>76</v>
      </c>
      <c r="B16" s="97">
        <v>1043</v>
      </c>
      <c r="C16" s="85"/>
      <c r="D16" s="93"/>
    </row>
    <row r="17" spans="1:6" x14ac:dyDescent="0.25">
      <c r="A17" s="96" t="s">
        <v>77</v>
      </c>
      <c r="B17" s="97">
        <v>60</v>
      </c>
      <c r="C17" s="85"/>
      <c r="D17" s="93"/>
    </row>
    <row r="18" spans="1:6" x14ac:dyDescent="0.25">
      <c r="A18" s="96" t="s">
        <v>78</v>
      </c>
      <c r="B18" s="97">
        <v>53</v>
      </c>
      <c r="C18" s="85"/>
      <c r="D18" s="93"/>
    </row>
    <row r="19" spans="1:6" x14ac:dyDescent="0.25">
      <c r="A19" s="96" t="s">
        <v>79</v>
      </c>
      <c r="B19" s="121">
        <v>1560</v>
      </c>
      <c r="C19" s="85"/>
    </row>
    <row r="20" spans="1:6" x14ac:dyDescent="0.25">
      <c r="A20" s="105" t="s">
        <v>80</v>
      </c>
      <c r="B20" s="129">
        <v>489</v>
      </c>
      <c r="C20" s="85"/>
    </row>
    <row r="21" spans="1:6" x14ac:dyDescent="0.25">
      <c r="A21" s="96" t="s">
        <v>88</v>
      </c>
      <c r="B21" s="129">
        <v>349</v>
      </c>
      <c r="C21" s="85"/>
    </row>
    <row r="22" spans="1:6" x14ac:dyDescent="0.25">
      <c r="A22" s="96" t="s">
        <v>93</v>
      </c>
      <c r="B22" s="129">
        <v>1439</v>
      </c>
      <c r="C22" s="85"/>
    </row>
    <row r="23" spans="1:6" x14ac:dyDescent="0.25">
      <c r="A23" s="96" t="s">
        <v>89</v>
      </c>
      <c r="B23" s="129">
        <v>777</v>
      </c>
      <c r="C23" s="85"/>
    </row>
    <row r="24" spans="1:6" ht="15.75" thickBot="1" x14ac:dyDescent="0.3">
      <c r="A24" s="123" t="s">
        <v>90</v>
      </c>
      <c r="B24" s="132">
        <v>98</v>
      </c>
      <c r="C24" s="85"/>
    </row>
    <row r="25" spans="1:6" ht="16.5" thickBot="1" x14ac:dyDescent="0.3">
      <c r="A25" s="102" t="s">
        <v>46</v>
      </c>
      <c r="B25" s="103">
        <f>SUM(B6:B24)</f>
        <v>7977</v>
      </c>
      <c r="C25" s="85"/>
      <c r="D25" s="89">
        <v>78470</v>
      </c>
      <c r="E25" s="90">
        <v>2236</v>
      </c>
      <c r="F25" t="s">
        <v>10</v>
      </c>
    </row>
    <row r="26" spans="1:6" ht="15.75" x14ac:dyDescent="0.25">
      <c r="A26" s="104"/>
      <c r="B26" s="92"/>
      <c r="C26" s="85"/>
      <c r="D26" s="93"/>
    </row>
    <row r="27" spans="1:6" ht="15.75" x14ac:dyDescent="0.25">
      <c r="A27" s="94" t="s">
        <v>47</v>
      </c>
      <c r="B27" s="95"/>
      <c r="C27" s="85"/>
      <c r="D27" s="93"/>
    </row>
    <row r="28" spans="1:6" x14ac:dyDescent="0.25">
      <c r="A28" s="105" t="s">
        <v>48</v>
      </c>
      <c r="B28" s="106">
        <v>144</v>
      </c>
      <c r="C28" s="85"/>
      <c r="D28" s="93"/>
    </row>
    <row r="29" spans="1:6" x14ac:dyDescent="0.25">
      <c r="A29" s="96" t="s">
        <v>49</v>
      </c>
      <c r="B29" s="107">
        <v>1225</v>
      </c>
      <c r="C29" s="85"/>
      <c r="D29" s="93"/>
    </row>
    <row r="30" spans="1:6" x14ac:dyDescent="0.25">
      <c r="A30" s="96" t="s">
        <v>50</v>
      </c>
      <c r="B30" s="107">
        <v>303</v>
      </c>
      <c r="C30" s="85"/>
      <c r="D30" s="93"/>
    </row>
    <row r="31" spans="1:6" x14ac:dyDescent="0.25">
      <c r="A31" s="96" t="s">
        <v>51</v>
      </c>
      <c r="B31" s="107">
        <v>1595</v>
      </c>
      <c r="C31" s="85"/>
      <c r="D31" s="85"/>
    </row>
    <row r="32" spans="1:6" ht="15.75" x14ac:dyDescent="0.25">
      <c r="A32" s="96" t="s">
        <v>52</v>
      </c>
      <c r="B32" s="107">
        <v>1075</v>
      </c>
      <c r="C32" s="88"/>
      <c r="D32" s="85"/>
    </row>
    <row r="33" spans="1:9" ht="15.75" x14ac:dyDescent="0.25">
      <c r="A33" s="96" t="s">
        <v>53</v>
      </c>
      <c r="B33" s="107">
        <v>743</v>
      </c>
      <c r="C33" s="82"/>
      <c r="D33" s="85"/>
    </row>
    <row r="34" spans="1:9" x14ac:dyDescent="0.25">
      <c r="A34" s="96" t="s">
        <v>81</v>
      </c>
      <c r="B34" s="107">
        <v>884</v>
      </c>
      <c r="C34" s="112"/>
      <c r="D34" s="85"/>
    </row>
    <row r="35" spans="1:9" x14ac:dyDescent="0.25">
      <c r="A35" s="105" t="s">
        <v>82</v>
      </c>
      <c r="B35" s="106">
        <v>33</v>
      </c>
      <c r="D35" s="85"/>
    </row>
    <row r="36" spans="1:9" ht="15.75" x14ac:dyDescent="0.25">
      <c r="A36" s="96" t="s">
        <v>83</v>
      </c>
      <c r="B36" s="107">
        <v>246</v>
      </c>
      <c r="D36" s="82"/>
    </row>
    <row r="37" spans="1:9" ht="15.75" x14ac:dyDescent="0.25">
      <c r="A37" s="96" t="s">
        <v>84</v>
      </c>
      <c r="B37" s="107">
        <v>485</v>
      </c>
      <c r="D37" s="82"/>
    </row>
    <row r="38" spans="1:9" x14ac:dyDescent="0.25">
      <c r="A38" s="105" t="s">
        <v>85</v>
      </c>
      <c r="B38" s="107">
        <v>308</v>
      </c>
    </row>
    <row r="39" spans="1:9" ht="15.75" thickBot="1" x14ac:dyDescent="0.3">
      <c r="A39" s="125" t="s">
        <v>86</v>
      </c>
      <c r="B39" s="126">
        <f>248+13</f>
        <v>261</v>
      </c>
    </row>
    <row r="40" spans="1:9" ht="16.5" thickBot="1" x14ac:dyDescent="0.3">
      <c r="A40" s="102" t="s">
        <v>58</v>
      </c>
      <c r="B40" s="120">
        <f>SUM(B28:B39)</f>
        <v>7302</v>
      </c>
      <c r="D40" s="89">
        <v>81900</v>
      </c>
      <c r="E40" s="90">
        <v>2330</v>
      </c>
      <c r="F40" t="s">
        <v>10</v>
      </c>
    </row>
    <row r="41" spans="1:9" ht="16.5" thickBot="1" x14ac:dyDescent="0.3">
      <c r="D41" s="111"/>
    </row>
    <row r="42" spans="1:9" ht="33" customHeight="1" thickBot="1" x14ac:dyDescent="0.3">
      <c r="A42" s="112"/>
      <c r="B42" s="114" t="s">
        <v>59</v>
      </c>
      <c r="C42" s="114" t="s">
        <v>3</v>
      </c>
      <c r="D42" s="114" t="s">
        <v>4</v>
      </c>
      <c r="E42" s="114" t="s">
        <v>22</v>
      </c>
      <c r="G42" s="83" t="s">
        <v>7</v>
      </c>
      <c r="H42" s="83" t="s">
        <v>35</v>
      </c>
    </row>
    <row r="43" spans="1:9" ht="16.5" thickBot="1" x14ac:dyDescent="0.3">
      <c r="A43" s="115" t="s">
        <v>60</v>
      </c>
      <c r="B43" s="116">
        <f>B40+B25+B3</f>
        <v>15799</v>
      </c>
      <c r="C43" s="90">
        <v>254</v>
      </c>
      <c r="D43" s="90">
        <v>590</v>
      </c>
      <c r="E43" s="90">
        <v>1037</v>
      </c>
      <c r="G43" s="89">
        <f>D40+D25+D3</f>
        <v>164605</v>
      </c>
      <c r="H43" s="90">
        <f>E40+E25+E3</f>
        <v>4687</v>
      </c>
      <c r="I43" t="s">
        <v>10</v>
      </c>
    </row>
    <row r="44" spans="1:9" ht="16.5" thickBot="1" x14ac:dyDescent="0.3">
      <c r="A44" s="82"/>
      <c r="B44" s="117"/>
      <c r="C44" s="82"/>
      <c r="D44" s="82"/>
      <c r="E44" s="82"/>
    </row>
    <row r="45" spans="1:9" ht="33" customHeight="1" thickBot="1" x14ac:dyDescent="0.3">
      <c r="A45" s="112"/>
      <c r="B45" s="114" t="s">
        <v>59</v>
      </c>
      <c r="C45" s="114" t="s">
        <v>3</v>
      </c>
      <c r="D45" s="114" t="s">
        <v>4</v>
      </c>
      <c r="E45" s="114" t="s">
        <v>22</v>
      </c>
    </row>
    <row r="46" spans="1:9" ht="16.5" thickBot="1" x14ac:dyDescent="0.3">
      <c r="A46" s="115" t="s">
        <v>61</v>
      </c>
      <c r="B46" s="116">
        <v>5296</v>
      </c>
      <c r="C46" s="90">
        <v>310</v>
      </c>
      <c r="D46" s="90">
        <v>564</v>
      </c>
      <c r="E46" s="90">
        <v>58</v>
      </c>
      <c r="G46" s="89">
        <v>99405</v>
      </c>
      <c r="H46" s="90">
        <v>2922</v>
      </c>
      <c r="I46" t="s">
        <v>10</v>
      </c>
    </row>
  </sheetData>
  <mergeCells count="1">
    <mergeCell ref="A1:A2"/>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heetViews>
  <sheetFormatPr defaultRowHeight="15" x14ac:dyDescent="0.25"/>
  <cols>
    <col min="1" max="1" width="45.7109375" customWidth="1"/>
    <col min="2" max="2" width="10.7109375" customWidth="1"/>
    <col min="3" max="3" width="13.85546875" bestFit="1" customWidth="1"/>
    <col min="4" max="4" width="14.7109375" customWidth="1"/>
    <col min="5" max="6" width="9.140625" customWidth="1"/>
    <col min="7" max="7" width="13.85546875" bestFit="1" customWidth="1"/>
    <col min="8" max="8" width="9.140625" customWidth="1"/>
  </cols>
  <sheetData>
    <row r="1" spans="1:4" ht="30.75" thickBot="1" x14ac:dyDescent="0.3">
      <c r="A1" s="118">
        <v>43009</v>
      </c>
      <c r="B1" s="81"/>
      <c r="C1" s="82"/>
      <c r="D1" s="83" t="s">
        <v>7</v>
      </c>
    </row>
    <row r="2" spans="1:4" ht="16.5" thickBot="1" x14ac:dyDescent="0.3">
      <c r="A2" s="118"/>
      <c r="B2" s="84" t="s">
        <v>36</v>
      </c>
      <c r="C2" s="82"/>
      <c r="D2" s="85"/>
    </row>
    <row r="3" spans="1:4" ht="16.5" thickBot="1" x14ac:dyDescent="0.3">
      <c r="A3" s="86" t="s">
        <v>37</v>
      </c>
      <c r="B3" s="122">
        <v>0</v>
      </c>
      <c r="C3" s="88"/>
      <c r="D3" s="89">
        <v>0</v>
      </c>
    </row>
    <row r="4" spans="1:4" ht="15.75" x14ac:dyDescent="0.25">
      <c r="A4" s="91"/>
      <c r="B4" s="92"/>
      <c r="C4" s="82"/>
      <c r="D4" s="93"/>
    </row>
    <row r="5" spans="1:4" ht="15.75" x14ac:dyDescent="0.25">
      <c r="A5" s="94" t="s">
        <v>18</v>
      </c>
      <c r="B5" s="119"/>
      <c r="C5" s="82"/>
      <c r="D5" s="93"/>
    </row>
    <row r="6" spans="1:4" x14ac:dyDescent="0.25">
      <c r="A6" s="133" t="s">
        <v>62</v>
      </c>
      <c r="B6" s="134">
        <v>0</v>
      </c>
      <c r="C6" s="98"/>
      <c r="D6" s="99"/>
    </row>
    <row r="7" spans="1:4" ht="25.5" x14ac:dyDescent="0.25">
      <c r="A7" s="133" t="s">
        <v>39</v>
      </c>
      <c r="B7" s="134">
        <v>0</v>
      </c>
      <c r="C7" s="98"/>
      <c r="D7" s="99"/>
    </row>
    <row r="8" spans="1:4" ht="15.75" x14ac:dyDescent="0.25">
      <c r="A8" s="133" t="s">
        <v>40</v>
      </c>
      <c r="B8" s="134">
        <v>0</v>
      </c>
      <c r="C8" s="100"/>
      <c r="D8" s="99"/>
    </row>
    <row r="9" spans="1:4" x14ac:dyDescent="0.25">
      <c r="A9" s="133" t="s">
        <v>63</v>
      </c>
      <c r="B9" s="134">
        <v>0</v>
      </c>
      <c r="C9" s="85"/>
      <c r="D9" s="99"/>
    </row>
    <row r="10" spans="1:4" x14ac:dyDescent="0.25">
      <c r="A10" s="133" t="s">
        <v>64</v>
      </c>
      <c r="B10" s="134">
        <v>0</v>
      </c>
      <c r="C10" s="85"/>
      <c r="D10" s="101"/>
    </row>
    <row r="11" spans="1:4" x14ac:dyDescent="0.25">
      <c r="A11" s="133" t="s">
        <v>65</v>
      </c>
      <c r="B11" s="134">
        <v>0</v>
      </c>
      <c r="C11" s="85"/>
      <c r="D11" s="101"/>
    </row>
    <row r="12" spans="1:4" x14ac:dyDescent="0.25">
      <c r="A12" s="133" t="s">
        <v>66</v>
      </c>
      <c r="B12" s="134">
        <v>0</v>
      </c>
      <c r="C12" s="85"/>
      <c r="D12" s="101"/>
    </row>
    <row r="13" spans="1:4" x14ac:dyDescent="0.25">
      <c r="A13" s="133" t="s">
        <v>67</v>
      </c>
      <c r="B13" s="134">
        <v>0</v>
      </c>
      <c r="C13" s="85"/>
      <c r="D13" s="101"/>
    </row>
    <row r="14" spans="1:4" x14ac:dyDescent="0.25">
      <c r="A14" s="133" t="s">
        <v>68</v>
      </c>
      <c r="B14" s="134">
        <v>0</v>
      </c>
      <c r="C14" s="85"/>
      <c r="D14" s="93"/>
    </row>
    <row r="15" spans="1:4" x14ac:dyDescent="0.25">
      <c r="A15" s="133" t="s">
        <v>44</v>
      </c>
      <c r="B15" s="134">
        <v>0</v>
      </c>
      <c r="C15" s="85"/>
      <c r="D15" s="93"/>
    </row>
    <row r="16" spans="1:4" x14ac:dyDescent="0.25">
      <c r="A16" s="133" t="s">
        <v>69</v>
      </c>
      <c r="B16" s="134">
        <v>0</v>
      </c>
      <c r="C16" s="85"/>
      <c r="D16" s="93"/>
    </row>
    <row r="17" spans="1:4" ht="15.75" thickBot="1" x14ac:dyDescent="0.3">
      <c r="A17" s="133" t="s">
        <v>70</v>
      </c>
      <c r="B17" s="135">
        <v>0</v>
      </c>
      <c r="C17" s="85"/>
    </row>
    <row r="18" spans="1:4" ht="16.5" thickBot="1" x14ac:dyDescent="0.3">
      <c r="A18" s="102" t="s">
        <v>94</v>
      </c>
      <c r="B18" s="103">
        <f>SUM(B6:B17)</f>
        <v>0</v>
      </c>
      <c r="C18" s="85"/>
      <c r="D18" s="89">
        <v>0</v>
      </c>
    </row>
    <row r="19" spans="1:4" ht="15.75" x14ac:dyDescent="0.25">
      <c r="A19" s="104"/>
      <c r="B19" s="92"/>
      <c r="C19" s="85"/>
      <c r="D19" s="93"/>
    </row>
    <row r="20" spans="1:4" ht="15.75" x14ac:dyDescent="0.25">
      <c r="A20" s="136" t="s">
        <v>95</v>
      </c>
      <c r="B20" s="95"/>
      <c r="C20" s="85"/>
      <c r="D20" s="93"/>
    </row>
    <row r="21" spans="1:4" x14ac:dyDescent="0.25">
      <c r="A21" s="137" t="s">
        <v>48</v>
      </c>
      <c r="B21" s="138">
        <v>0</v>
      </c>
      <c r="C21" s="85"/>
      <c r="D21" s="93"/>
    </row>
    <row r="22" spans="1:4" x14ac:dyDescent="0.25">
      <c r="A22" s="139" t="s">
        <v>49</v>
      </c>
      <c r="B22" s="140">
        <v>0</v>
      </c>
      <c r="C22" s="85"/>
      <c r="D22" s="93"/>
    </row>
    <row r="23" spans="1:4" x14ac:dyDescent="0.25">
      <c r="A23" s="139" t="s">
        <v>50</v>
      </c>
      <c r="B23" s="140">
        <v>0</v>
      </c>
      <c r="C23" s="85"/>
      <c r="D23" s="93"/>
    </row>
    <row r="24" spans="1:4" x14ac:dyDescent="0.25">
      <c r="A24" s="139" t="s">
        <v>51</v>
      </c>
      <c r="B24" s="140">
        <v>0</v>
      </c>
      <c r="C24" s="85"/>
      <c r="D24" s="85"/>
    </row>
    <row r="25" spans="1:4" ht="15.75" x14ac:dyDescent="0.25">
      <c r="A25" s="139" t="s">
        <v>52</v>
      </c>
      <c r="B25" s="140">
        <v>0</v>
      </c>
      <c r="C25" s="88"/>
      <c r="D25" s="85"/>
    </row>
    <row r="26" spans="1:4" ht="15.75" x14ac:dyDescent="0.25">
      <c r="A26" s="139" t="s">
        <v>53</v>
      </c>
      <c r="B26" s="140">
        <v>0</v>
      </c>
      <c r="C26" s="82"/>
      <c r="D26" s="85"/>
    </row>
    <row r="27" spans="1:4" x14ac:dyDescent="0.25">
      <c r="A27" s="139" t="s">
        <v>69</v>
      </c>
      <c r="B27" s="140">
        <v>0</v>
      </c>
      <c r="C27" s="112"/>
      <c r="D27" s="85"/>
    </row>
    <row r="28" spans="1:4" x14ac:dyDescent="0.25">
      <c r="A28" s="137" t="s">
        <v>54</v>
      </c>
      <c r="B28" s="138">
        <v>0</v>
      </c>
      <c r="D28" s="85"/>
    </row>
    <row r="29" spans="1:4" ht="15.75" x14ac:dyDescent="0.25">
      <c r="A29" s="139" t="s">
        <v>55</v>
      </c>
      <c r="B29" s="140">
        <v>0</v>
      </c>
      <c r="D29" s="82"/>
    </row>
    <row r="30" spans="1:4" ht="15.75" x14ac:dyDescent="0.25">
      <c r="A30" s="139" t="s">
        <v>56</v>
      </c>
      <c r="B30" s="140">
        <v>0</v>
      </c>
      <c r="D30" s="82"/>
    </row>
    <row r="31" spans="1:4" ht="15.75" thickBot="1" x14ac:dyDescent="0.3">
      <c r="A31" s="141" t="s">
        <v>57</v>
      </c>
      <c r="B31" s="142">
        <v>0</v>
      </c>
    </row>
    <row r="32" spans="1:4" ht="16.5" thickBot="1" x14ac:dyDescent="0.3">
      <c r="A32" s="143" t="s">
        <v>96</v>
      </c>
      <c r="B32" s="120">
        <f>SUM(B21:B31)</f>
        <v>0</v>
      </c>
      <c r="D32" s="89">
        <v>0</v>
      </c>
    </row>
    <row r="33" spans="1:7" ht="16.5" thickBot="1" x14ac:dyDescent="0.3">
      <c r="D33" s="111"/>
    </row>
    <row r="34" spans="1:7" ht="33" customHeight="1" thickBot="1" x14ac:dyDescent="0.3">
      <c r="A34" s="112"/>
      <c r="B34" s="114" t="s">
        <v>59</v>
      </c>
      <c r="C34" s="114" t="s">
        <v>3</v>
      </c>
      <c r="D34" s="114" t="s">
        <v>4</v>
      </c>
      <c r="E34" s="114" t="s">
        <v>22</v>
      </c>
      <c r="G34" s="83" t="s">
        <v>7</v>
      </c>
    </row>
    <row r="35" spans="1:7" ht="16.5" thickBot="1" x14ac:dyDescent="0.3">
      <c r="A35" s="115" t="s">
        <v>60</v>
      </c>
      <c r="B35" s="116">
        <v>0</v>
      </c>
      <c r="C35" s="90">
        <v>0</v>
      </c>
      <c r="D35" s="90">
        <v>0</v>
      </c>
      <c r="E35" s="90">
        <v>0</v>
      </c>
      <c r="G35" s="89">
        <v>0</v>
      </c>
    </row>
    <row r="36" spans="1:7" ht="16.5" thickBot="1" x14ac:dyDescent="0.3">
      <c r="A36" s="82"/>
      <c r="B36" s="117"/>
      <c r="C36" s="82"/>
      <c r="D36" s="82"/>
      <c r="E36" s="82"/>
    </row>
    <row r="37" spans="1:7" ht="33" customHeight="1" thickBot="1" x14ac:dyDescent="0.3">
      <c r="A37" s="112"/>
      <c r="B37" s="114" t="s">
        <v>59</v>
      </c>
      <c r="C37" s="114" t="s">
        <v>3</v>
      </c>
      <c r="D37" s="114" t="s">
        <v>4</v>
      </c>
      <c r="E37" s="114" t="s">
        <v>22</v>
      </c>
    </row>
    <row r="38" spans="1:7" ht="16.5" thickBot="1" x14ac:dyDescent="0.3">
      <c r="A38" s="115" t="s">
        <v>61</v>
      </c>
      <c r="B38" s="116">
        <v>0</v>
      </c>
      <c r="C38" s="90">
        <v>0</v>
      </c>
      <c r="D38" s="90">
        <v>0</v>
      </c>
      <c r="E38" s="90">
        <v>0</v>
      </c>
      <c r="G38" s="89">
        <v>0</v>
      </c>
    </row>
  </sheetData>
  <mergeCells count="1">
    <mergeCell ref="A1:A2"/>
  </mergeCells>
  <pageMargins left="0.70000000000000007" right="0.70000000000000007" top="0.75" bottom="0.75" header="0.30000000000000004" footer="0.3000000000000000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heetViews>
  <sheetFormatPr defaultRowHeight="15" x14ac:dyDescent="0.25"/>
  <cols>
    <col min="1" max="1" width="45.7109375" customWidth="1"/>
    <col min="2" max="2" width="10.7109375" customWidth="1"/>
    <col min="3" max="3" width="13.85546875" bestFit="1" customWidth="1"/>
    <col min="4" max="4" width="14.7109375" customWidth="1"/>
    <col min="5" max="6" width="9.140625" customWidth="1"/>
    <col min="7" max="7" width="13.85546875" bestFit="1" customWidth="1"/>
    <col min="8" max="8" width="9.140625" customWidth="1"/>
  </cols>
  <sheetData>
    <row r="1" spans="1:4" ht="30.75" thickBot="1" x14ac:dyDescent="0.3">
      <c r="A1" s="118">
        <v>43040</v>
      </c>
      <c r="B1" s="81"/>
      <c r="C1" s="82"/>
      <c r="D1" s="83" t="s">
        <v>7</v>
      </c>
    </row>
    <row r="2" spans="1:4" ht="16.5" thickBot="1" x14ac:dyDescent="0.3">
      <c r="A2" s="118"/>
      <c r="B2" s="84" t="s">
        <v>36</v>
      </c>
      <c r="C2" s="82"/>
      <c r="D2" s="85"/>
    </row>
    <row r="3" spans="1:4" ht="16.5" thickBot="1" x14ac:dyDescent="0.3">
      <c r="A3" s="86" t="s">
        <v>37</v>
      </c>
      <c r="B3" s="122">
        <v>0</v>
      </c>
      <c r="C3" s="88"/>
      <c r="D3" s="89">
        <v>0</v>
      </c>
    </row>
    <row r="4" spans="1:4" ht="15.75" x14ac:dyDescent="0.25">
      <c r="A4" s="91"/>
      <c r="B4" s="92"/>
      <c r="C4" s="82"/>
      <c r="D4" s="93"/>
    </row>
    <row r="5" spans="1:4" ht="15.75" x14ac:dyDescent="0.25">
      <c r="A5" s="94" t="s">
        <v>18</v>
      </c>
      <c r="B5" s="119"/>
      <c r="C5" s="82"/>
      <c r="D5" s="93"/>
    </row>
    <row r="6" spans="1:4" x14ac:dyDescent="0.25">
      <c r="A6" s="133" t="s">
        <v>62</v>
      </c>
      <c r="B6" s="134">
        <v>0</v>
      </c>
      <c r="C6" s="98"/>
      <c r="D6" s="99"/>
    </row>
    <row r="7" spans="1:4" ht="25.5" x14ac:dyDescent="0.25">
      <c r="A7" s="133" t="s">
        <v>39</v>
      </c>
      <c r="B7" s="134">
        <v>0</v>
      </c>
      <c r="C7" s="98"/>
      <c r="D7" s="99"/>
    </row>
    <row r="8" spans="1:4" ht="15.75" x14ac:dyDescent="0.25">
      <c r="A8" s="133" t="s">
        <v>40</v>
      </c>
      <c r="B8" s="134">
        <v>0</v>
      </c>
      <c r="C8" s="100"/>
      <c r="D8" s="99"/>
    </row>
    <row r="9" spans="1:4" x14ac:dyDescent="0.25">
      <c r="A9" s="133" t="s">
        <v>63</v>
      </c>
      <c r="B9" s="134">
        <v>0</v>
      </c>
      <c r="C9" s="85"/>
      <c r="D9" s="99"/>
    </row>
    <row r="10" spans="1:4" x14ac:dyDescent="0.25">
      <c r="A10" s="133" t="s">
        <v>64</v>
      </c>
      <c r="B10" s="134">
        <v>0</v>
      </c>
      <c r="C10" s="85"/>
      <c r="D10" s="101"/>
    </row>
    <row r="11" spans="1:4" x14ac:dyDescent="0.25">
      <c r="A11" s="133" t="s">
        <v>65</v>
      </c>
      <c r="B11" s="134">
        <v>0</v>
      </c>
      <c r="C11" s="85"/>
      <c r="D11" s="101"/>
    </row>
    <row r="12" spans="1:4" x14ac:dyDescent="0.25">
      <c r="A12" s="133" t="s">
        <v>66</v>
      </c>
      <c r="B12" s="134">
        <v>0</v>
      </c>
      <c r="C12" s="85"/>
      <c r="D12" s="101"/>
    </row>
    <row r="13" spans="1:4" x14ac:dyDescent="0.25">
      <c r="A13" s="133" t="s">
        <v>67</v>
      </c>
      <c r="B13" s="134">
        <v>0</v>
      </c>
      <c r="C13" s="85"/>
      <c r="D13" s="101"/>
    </row>
    <row r="14" spans="1:4" x14ac:dyDescent="0.25">
      <c r="A14" s="133" t="s">
        <v>68</v>
      </c>
      <c r="B14" s="134">
        <v>0</v>
      </c>
      <c r="C14" s="85"/>
      <c r="D14" s="93"/>
    </row>
    <row r="15" spans="1:4" x14ac:dyDescent="0.25">
      <c r="A15" s="133" t="s">
        <v>44</v>
      </c>
      <c r="B15" s="134">
        <v>0</v>
      </c>
      <c r="C15" s="85"/>
      <c r="D15" s="93"/>
    </row>
    <row r="16" spans="1:4" x14ac:dyDescent="0.25">
      <c r="A16" s="133" t="s">
        <v>69</v>
      </c>
      <c r="B16" s="134">
        <v>0</v>
      </c>
      <c r="C16" s="85"/>
      <c r="D16" s="93"/>
    </row>
    <row r="17" spans="1:4" ht="15.75" thickBot="1" x14ac:dyDescent="0.3">
      <c r="A17" s="133" t="s">
        <v>70</v>
      </c>
      <c r="B17" s="135">
        <v>0</v>
      </c>
      <c r="C17" s="85"/>
    </row>
    <row r="18" spans="1:4" ht="16.5" thickBot="1" x14ac:dyDescent="0.3">
      <c r="A18" s="102" t="s">
        <v>94</v>
      </c>
      <c r="B18" s="103">
        <f>SUM(B6:B17)</f>
        <v>0</v>
      </c>
      <c r="C18" s="85"/>
      <c r="D18" s="89">
        <v>0</v>
      </c>
    </row>
    <row r="19" spans="1:4" ht="15.75" x14ac:dyDescent="0.25">
      <c r="A19" s="104"/>
      <c r="B19" s="92"/>
      <c r="C19" s="85"/>
      <c r="D19" s="93"/>
    </row>
    <row r="20" spans="1:4" ht="15.75" x14ac:dyDescent="0.25">
      <c r="A20" s="136" t="s">
        <v>95</v>
      </c>
      <c r="B20" s="95"/>
      <c r="C20" s="85"/>
      <c r="D20" s="93"/>
    </row>
    <row r="21" spans="1:4" x14ac:dyDescent="0.25">
      <c r="A21" s="137" t="s">
        <v>48</v>
      </c>
      <c r="B21" s="138">
        <v>0</v>
      </c>
      <c r="C21" s="85"/>
      <c r="D21" s="93"/>
    </row>
    <row r="22" spans="1:4" x14ac:dyDescent="0.25">
      <c r="A22" s="139" t="s">
        <v>49</v>
      </c>
      <c r="B22" s="140">
        <v>0</v>
      </c>
      <c r="C22" s="85"/>
      <c r="D22" s="93"/>
    </row>
    <row r="23" spans="1:4" x14ac:dyDescent="0.25">
      <c r="A23" s="139" t="s">
        <v>50</v>
      </c>
      <c r="B23" s="140">
        <v>0</v>
      </c>
      <c r="C23" s="85"/>
      <c r="D23" s="93"/>
    </row>
    <row r="24" spans="1:4" x14ac:dyDescent="0.25">
      <c r="A24" s="139" t="s">
        <v>51</v>
      </c>
      <c r="B24" s="140">
        <v>0</v>
      </c>
      <c r="C24" s="85"/>
      <c r="D24" s="85"/>
    </row>
    <row r="25" spans="1:4" ht="15.75" x14ac:dyDescent="0.25">
      <c r="A25" s="139" t="s">
        <v>52</v>
      </c>
      <c r="B25" s="140">
        <v>0</v>
      </c>
      <c r="C25" s="88"/>
      <c r="D25" s="85"/>
    </row>
    <row r="26" spans="1:4" ht="15.75" x14ac:dyDescent="0.25">
      <c r="A26" s="139" t="s">
        <v>53</v>
      </c>
      <c r="B26" s="140">
        <v>0</v>
      </c>
      <c r="C26" s="82"/>
      <c r="D26" s="85"/>
    </row>
    <row r="27" spans="1:4" x14ac:dyDescent="0.25">
      <c r="A27" s="139" t="s">
        <v>69</v>
      </c>
      <c r="B27" s="140">
        <v>0</v>
      </c>
      <c r="C27" s="112"/>
      <c r="D27" s="85"/>
    </row>
    <row r="28" spans="1:4" x14ac:dyDescent="0.25">
      <c r="A28" s="137" t="s">
        <v>54</v>
      </c>
      <c r="B28" s="138">
        <v>0</v>
      </c>
      <c r="D28" s="85"/>
    </row>
    <row r="29" spans="1:4" ht="15.75" x14ac:dyDescent="0.25">
      <c r="A29" s="139" t="s">
        <v>55</v>
      </c>
      <c r="B29" s="140">
        <v>0</v>
      </c>
      <c r="D29" s="82"/>
    </row>
    <row r="30" spans="1:4" ht="15.75" x14ac:dyDescent="0.25">
      <c r="A30" s="139" t="s">
        <v>56</v>
      </c>
      <c r="B30" s="140">
        <v>0</v>
      </c>
      <c r="D30" s="82"/>
    </row>
    <row r="31" spans="1:4" ht="15.75" thickBot="1" x14ac:dyDescent="0.3">
      <c r="A31" s="141" t="s">
        <v>57</v>
      </c>
      <c r="B31" s="142">
        <v>0</v>
      </c>
    </row>
    <row r="32" spans="1:4" ht="16.5" thickBot="1" x14ac:dyDescent="0.3">
      <c r="A32" s="143" t="s">
        <v>96</v>
      </c>
      <c r="B32" s="120">
        <f>SUM(B21:B31)</f>
        <v>0</v>
      </c>
      <c r="D32" s="89">
        <v>0</v>
      </c>
    </row>
    <row r="33" spans="1:7" ht="16.5" thickBot="1" x14ac:dyDescent="0.3">
      <c r="D33" s="111"/>
    </row>
    <row r="34" spans="1:7" ht="33" customHeight="1" thickBot="1" x14ac:dyDescent="0.3">
      <c r="A34" s="112"/>
      <c r="B34" s="114" t="s">
        <v>59</v>
      </c>
      <c r="C34" s="114" t="s">
        <v>3</v>
      </c>
      <c r="D34" s="114" t="s">
        <v>4</v>
      </c>
      <c r="E34" s="114" t="s">
        <v>22</v>
      </c>
      <c r="G34" s="83" t="s">
        <v>7</v>
      </c>
    </row>
    <row r="35" spans="1:7" ht="16.5" thickBot="1" x14ac:dyDescent="0.3">
      <c r="A35" s="115" t="s">
        <v>60</v>
      </c>
      <c r="B35" s="116">
        <v>0</v>
      </c>
      <c r="C35" s="90">
        <v>0</v>
      </c>
      <c r="D35" s="90">
        <v>0</v>
      </c>
      <c r="E35" s="90">
        <v>0</v>
      </c>
      <c r="G35" s="89">
        <v>0</v>
      </c>
    </row>
    <row r="36" spans="1:7" ht="16.5" thickBot="1" x14ac:dyDescent="0.3">
      <c r="A36" s="82"/>
      <c r="B36" s="117"/>
      <c r="C36" s="82"/>
      <c r="D36" s="82"/>
      <c r="E36" s="82"/>
    </row>
    <row r="37" spans="1:7" ht="33" customHeight="1" thickBot="1" x14ac:dyDescent="0.3">
      <c r="A37" s="112"/>
      <c r="B37" s="114" t="s">
        <v>59</v>
      </c>
      <c r="C37" s="114" t="s">
        <v>3</v>
      </c>
      <c r="D37" s="114" t="s">
        <v>4</v>
      </c>
      <c r="E37" s="114" t="s">
        <v>22</v>
      </c>
    </row>
    <row r="38" spans="1:7" ht="16.5" thickBot="1" x14ac:dyDescent="0.3">
      <c r="A38" s="115" t="s">
        <v>61</v>
      </c>
      <c r="B38" s="116">
        <v>0</v>
      </c>
      <c r="C38" s="90">
        <v>0</v>
      </c>
      <c r="D38" s="90">
        <v>0</v>
      </c>
      <c r="E38" s="90">
        <v>0</v>
      </c>
      <c r="G38" s="89">
        <v>0</v>
      </c>
    </row>
  </sheetData>
  <mergeCells count="1">
    <mergeCell ref="A1:A2"/>
  </mergeCells>
  <pageMargins left="0.70000000000000007" right="0.70000000000000007" top="0.75" bottom="0.75" header="0.30000000000000004" footer="0.3000000000000000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Publication Scheme" ma:contentTypeID="0x010100BC9BCC19540D4C4181BBA52C2292E41000E92A7FF2CD93934F84B7CF3F10586EEA" ma:contentTypeVersion="18" ma:contentTypeDescription="Document stating a commitment to what information should be published/available to the public" ma:contentTypeScope="" ma:versionID="265c4596d0fc35128308135078f1faf6">
  <xsd:schema xmlns:xsd="http://www.w3.org/2001/XMLSchema" xmlns:xs="http://www.w3.org/2001/XMLSchema" xmlns:p="http://schemas.microsoft.com/office/2006/metadata/properties" xmlns:ns1="http://schemas.microsoft.com/sharepoint/v3" xmlns:ns2="5bd2c27b-2b1b-4d5e-97d5-a9fb9546e70c" xmlns:ns3="8ab83359-5015-41de-872d-7d104efef8e2" targetNamespace="http://schemas.microsoft.com/office/2006/metadata/properties" ma:root="true" ma:fieldsID="d009c6a77a45caac323baa1808d7ae86" ns1:_="" ns2:_="" ns3:_="">
    <xsd:import namespace="http://schemas.microsoft.com/sharepoint/v3"/>
    <xsd:import namespace="5bd2c27b-2b1b-4d5e-97d5-a9fb9546e70c"/>
    <xsd:import namespace="8ab83359-5015-41de-872d-7d104efef8e2"/>
    <xsd:element name="properties">
      <xsd:complexType>
        <xsd:sequence>
          <xsd:element name="documentManagement">
            <xsd:complexType>
              <xsd:all>
                <xsd:element ref="ns2:Quarter"/>
                <xsd:element ref="ns2:Year"/>
                <xsd:element ref="ns2:Frequency"/>
                <xsd:element ref="ns1:DocumentSetDescription" minOccurs="0"/>
                <xsd:element ref="ns2:Display_x0020_Name"/>
                <xsd:element ref="ns2:Amlder_x0020_Diweddaru" minOccurs="0"/>
                <xsd:element ref="ns2:Cynllun_x0020_Cyhoeddi" minOccurs="0"/>
                <xsd:element ref="ns2:Disgrifiad" minOccurs="0"/>
                <xsd:element ref="ns2:Enw_x0020_Arddangos" minOccurs="0"/>
                <xsd:element ref="ns2:Swyddogaeth" minOccurs="0"/>
                <xsd:element ref="ns3:Description_x002e_" minOccurs="0"/>
                <xsd:element ref="ns2:TaxCatchAll" minOccurs="0"/>
                <xsd:element ref="ns2:e88b979d92d84287afa6b0cd91fd5886" minOccurs="0"/>
                <xsd:element ref="ns2:b1a1c84569a94f648beb988709a14110" minOccurs="0"/>
                <xsd:element ref="ns1:RoutingRuleDescription"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 nillable="true" ma:displayName="Description" ma:description="A description of the Document Set" ma:internalName="DocumentSetDescription" ma:readOnly="false">
      <xsd:simpleType>
        <xsd:restriction base="dms:Note"/>
      </xsd:simpleType>
    </xsd:element>
    <xsd:element name="RoutingRuleDescription" ma:index="19" nillable="true" ma:displayName="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d2c27b-2b1b-4d5e-97d5-a9fb9546e70c" elementFormDefault="qualified">
    <xsd:import namespace="http://schemas.microsoft.com/office/2006/documentManagement/types"/>
    <xsd:import namespace="http://schemas.microsoft.com/office/infopath/2007/PartnerControls"/>
    <xsd:element name="Quarter" ma:index="1" ma:displayName="Quarter" ma:format="Dropdown" ma:internalName="Quarter" ma:readOnly="false">
      <xsd:simpleType>
        <xsd:restriction base="dms:Choice">
          <xsd:enumeration value="Q1"/>
          <xsd:enumeration value="Q2"/>
          <xsd:enumeration value="Q3"/>
          <xsd:enumeration value="Q4"/>
          <xsd:enumeration value="N/A"/>
        </xsd:restriction>
      </xsd:simpleType>
    </xsd:element>
    <xsd:element name="Year" ma:index="2" ma:displayName="Year" ma:format="Dropdown" ma:internalName="Year" ma:readOnly="false">
      <xsd:simpleType>
        <xsd:union memberTypes="dms:Text">
          <xsd:simpleType>
            <xsd:restriction base="dms:Choice">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union>
      </xsd:simpleType>
    </xsd:element>
    <xsd:element name="Frequency" ma:index="3" ma:displayName="Frequency" ma:default="Monthly" ma:format="Dropdown" ma:internalName="Frequency" ma:readOnly="false">
      <xsd:simpleType>
        <xsd:restriction base="dms:Choice">
          <xsd:enumeration value="Monthly"/>
          <xsd:enumeration value="Quarterly"/>
          <xsd:enumeration value="Annually"/>
        </xsd:restriction>
      </xsd:simpleType>
    </xsd:element>
    <xsd:element name="Display_x0020_Name" ma:index="5" ma:displayName="Display Name" ma:internalName="Display_x0020_Name" ma:readOnly="false">
      <xsd:simpleType>
        <xsd:restriction base="dms:Text">
          <xsd:maxLength value="255"/>
        </xsd:restriction>
      </xsd:simpleType>
    </xsd:element>
    <xsd:element name="Amlder_x0020_Diweddaru" ma:index="6" nillable="true" ma:displayName="Amlder Diweddaru" ma:description="Update Frequency (Cymraeg)" ma:format="Dropdown" ma:internalName="Amlder_x0020_Diweddaru" ma:readOnly="false">
      <xsd:simpleType>
        <xsd:restriction base="dms:Choice">
          <xsd:enumeration value="bob mis"/>
          <xsd:enumeration value="bob chwarter"/>
          <xsd:enumeration value="ddwywaith y flwyddyn"/>
          <xsd:enumeration value="bob blwyddyn"/>
        </xsd:restriction>
      </xsd:simpleType>
    </xsd:element>
    <xsd:element name="Cynllun_x0020_Cyhoeddi" ma:index="7" nillable="true" ma:displayName="Cynllun Cyhoeddi" ma:description="Publication Scheme (Cymraeg)" ma:internalName="Cynllun_x0020_Cyhoeddi" ma:readOnly="false">
      <xsd:simpleType>
        <xsd:restriction base="dms:Text">
          <xsd:maxLength value="255"/>
        </xsd:restriction>
      </xsd:simpleType>
    </xsd:element>
    <xsd:element name="Disgrifiad" ma:index="8" nillable="true" ma:displayName="Disgrifiad" ma:description="Description (Cymraeg)" ma:internalName="Disgrifiad" ma:readOnly="false">
      <xsd:simpleType>
        <xsd:restriction base="dms:Note">
          <xsd:maxLength value="255"/>
        </xsd:restriction>
      </xsd:simpleType>
    </xsd:element>
    <xsd:element name="Enw_x0020_Arddangos" ma:index="9" nillable="true" ma:displayName="Enw Arddangos" ma:description="Display Name (Cymraeg)" ma:internalName="Enw_x0020_Arddangos" ma:readOnly="false">
      <xsd:simpleType>
        <xsd:restriction base="dms:Text">
          <xsd:maxLength value="255"/>
        </xsd:restriction>
      </xsd:simpleType>
    </xsd:element>
    <xsd:element name="Swyddogaeth" ma:index="10" nillable="true" ma:displayName="Swyddogaeth" ma:description="Function (Cymraeg)" ma:internalName="Swyddogaeth" ma:readOnly="false">
      <xsd:simpleType>
        <xsd:restriction base="dms:Text">
          <xsd:maxLength value="255"/>
        </xsd:restriction>
      </xsd:simpleType>
    </xsd:element>
    <xsd:element name="TaxCatchAll" ma:index="12" nillable="true" ma:displayName="Taxonomy Catch All Column" ma:hidden="true" ma:list="{d68f41ea-18b2-4fe3-9077-76adc865b7e5}" ma:internalName="TaxCatchAll" ma:readOnly="false" ma:showField="CatchAllData" ma:web="5bd2c27b-2b1b-4d5e-97d5-a9fb9546e70c">
      <xsd:complexType>
        <xsd:complexContent>
          <xsd:extension base="dms:MultiChoiceLookup">
            <xsd:sequence>
              <xsd:element name="Value" type="dms:Lookup" maxOccurs="unbounded" minOccurs="0" nillable="true"/>
            </xsd:sequence>
          </xsd:extension>
        </xsd:complexContent>
      </xsd:complexType>
    </xsd:element>
    <xsd:element name="e88b979d92d84287afa6b0cd91fd5886" ma:index="13" nillable="true" ma:displayName="Function_0" ma:hidden="true" ma:internalName="e88b979d92d84287afa6b0cd91fd5886" ma:readOnly="false">
      <xsd:simpleType>
        <xsd:restriction base="dms:Note"/>
      </xsd:simpleType>
    </xsd:element>
    <xsd:element name="b1a1c84569a94f648beb988709a14110" ma:index="14" nillable="true" ma:displayName="Publication Scheme_0" ma:hidden="true" ma:internalName="b1a1c84569a94f648beb988709a14110" ma:readOnly="false">
      <xsd:simpleType>
        <xsd:restriction base="dms:Note"/>
      </xsd:simpleType>
    </xsd:element>
    <xsd:element name="TaxCatchAllLabel" ma:index="23" nillable="true" ma:displayName="Taxonomy Catch All Column1" ma:hidden="true" ma:list="{d68f41ea-18b2-4fe3-9077-76adc865b7e5}" ma:internalName="TaxCatchAllLabel" ma:readOnly="true" ma:showField="CatchAllDataLabel" ma:web="5bd2c27b-2b1b-4d5e-97d5-a9fb9546e7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ab83359-5015-41de-872d-7d104efef8e2" elementFormDefault="qualified">
    <xsd:import namespace="http://schemas.microsoft.com/office/2006/documentManagement/types"/>
    <xsd:import namespace="http://schemas.microsoft.com/office/infopath/2007/PartnerControls"/>
    <xsd:element name="Description_x002e_" ma:index="11" nillable="true" ma:displayName="Description." ma:internalName="Description_x002e_"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Publication Scheme" ma:contentTypeID="0x010100DABDC1A7F2D9F34AB2DE039EF2626CDD03008AD8F38621EF6F4FBB928BF68005225D" ma:contentTypeVersion="60" ma:contentTypeDescription="Document stating a commitment to what information should be published/available to the public" ma:contentTypeScope="" ma:versionID="49c32503f0a931140a68b5b37d037f5d">
  <xsd:schema xmlns:xsd="http://www.w3.org/2001/XMLSchema" xmlns:xs="http://www.w3.org/2001/XMLSchema" xmlns:p="http://schemas.microsoft.com/office/2006/metadata/properties" xmlns:ns1="http://schemas.microsoft.com/sharepoint/v3" xmlns:ns2="49f0a783-104c-4577-a31e-5b6104872947" xmlns:ns3="1387f0f6-727f-445e-93fb-e2357be4d55e" xmlns:ns4="49ea1361-b564-481f-9001-fddfb9771c7d" targetNamespace="http://schemas.microsoft.com/office/2006/metadata/properties" ma:root="true" ma:fieldsID="81661c7ba76698c06a5f44453e4b0686" ns1:_="" ns2:_="" ns3:_="" ns4:_="">
    <xsd:import namespace="http://schemas.microsoft.com/sharepoint/v3"/>
    <xsd:import namespace="49f0a783-104c-4577-a31e-5b6104872947"/>
    <xsd:import namespace="1387f0f6-727f-445e-93fb-e2357be4d55e"/>
    <xsd:import namespace="49ea1361-b564-481f-9001-fddfb9771c7d"/>
    <xsd:element name="properties">
      <xsd:complexType>
        <xsd:sequence>
          <xsd:element name="documentManagement">
            <xsd:complexType>
              <xsd:all>
                <xsd:element ref="ns1:RoutingRuleDescription" minOccurs="0"/>
                <xsd:element ref="ns2:Quarter"/>
                <xsd:element ref="ns2:Year"/>
                <xsd:element ref="ns2:_dlc_DocId" minOccurs="0"/>
                <xsd:element ref="ns2:_dlc_DocIdUrl" minOccurs="0"/>
                <xsd:element ref="ns2:_dlc_DocIdPersistId" minOccurs="0"/>
                <xsd:element ref="ns1:_dlc_ExpireDateSaved" minOccurs="0"/>
                <xsd:element ref="ns1:_dlc_ExpireDate" minOccurs="0"/>
                <xsd:element ref="ns2:TaxCatchAll" minOccurs="0"/>
                <xsd:element ref="ns2:TaxCatchAllLabel" minOccurs="0"/>
                <xsd:element ref="ns2:b1a1c84569a94f648beb988709a14110" minOccurs="0"/>
                <xsd:element ref="ns2:e88b979d92d84287afa6b0cd91fd5886" minOccurs="0"/>
                <xsd:element ref="ns2:Frequency"/>
                <xsd:element ref="ns1:DocumentSetDescription" minOccurs="0"/>
                <xsd:element ref="ns2:Display_x0020_Name"/>
                <xsd:element ref="ns3:Amlder_x0020_Diweddaru" minOccurs="0"/>
                <xsd:element ref="ns3:Cynllun_x0020_Cyhoeddi" minOccurs="0"/>
                <xsd:element ref="ns3:Disgrifiad" minOccurs="0"/>
                <xsd:element ref="ns3:Enw_x0020_Arddangos" minOccurs="0"/>
                <xsd:element ref="ns3:Swyddogaeth" minOccurs="0"/>
                <xsd:element ref="ns4:Description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 nillable="true" ma:displayName="Description" ma:hidden="true" ma:internalName="RoutingRuleDescription" ma:readOnly="false">
      <xsd:simpleType>
        <xsd:restriction base="dms:Text">
          <xsd:maxLength value="255"/>
        </xsd:restriction>
      </xsd:simpleType>
    </xsd:element>
    <xsd:element name="_dlc_ExpireDateSaved" ma:index="11" nillable="true" ma:displayName="Original Expiration Date" ma:hidden="true" ma:internalName="_dlc_ExpireDateSaved" ma:readOnly="true">
      <xsd:simpleType>
        <xsd:restriction base="dms:DateTime"/>
      </xsd:simpleType>
    </xsd:element>
    <xsd:element name="_dlc_ExpireDate" ma:index="12" nillable="true" ma:displayName="Expiration Date" ma:description="" ma:hidden="true" ma:indexed="true" ma:internalName="_dlc_ExpireDate" ma:readOnly="true">
      <xsd:simpleType>
        <xsd:restriction base="dms:DateTime"/>
      </xsd:simpleType>
    </xsd:element>
    <xsd:element name="DocumentSetDescription" ma:index="23"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f0a783-104c-4577-a31e-5b6104872947" elementFormDefault="qualified">
    <xsd:import namespace="http://schemas.microsoft.com/office/2006/documentManagement/types"/>
    <xsd:import namespace="http://schemas.microsoft.com/office/infopath/2007/PartnerControls"/>
    <xsd:element name="Quarter" ma:index="4" ma:displayName="Quarter" ma:format="Dropdown" ma:internalName="Quarter" ma:readOnly="false">
      <xsd:simpleType>
        <xsd:restriction base="dms:Choice">
          <xsd:enumeration value="Q1"/>
          <xsd:enumeration value="Q2"/>
          <xsd:enumeration value="Q3"/>
          <xsd:enumeration value="Q4"/>
          <xsd:enumeration value="N/A"/>
        </xsd:restriction>
      </xsd:simpleType>
    </xsd:element>
    <xsd:element name="Year" ma:index="5" ma:displayName="Year" ma:format="Dropdown" ma:internalName="Year" ma:readOnly="false">
      <xsd:simpleType>
        <xsd:union memberTypes="dms:Text">
          <xsd:simpleType>
            <xsd:restriction base="dms:Choice">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union>
      </xsd:simpleType>
    </xsd:element>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3" nillable="true" ma:displayName="Taxonomy Catch All Column" ma:hidden="true" ma:list="{9d633e62-5292-4deb-b0b1-c4659f8fd1da}" ma:internalName="TaxCatchAll" ma:showField="CatchAllData" ma:web="1387f0f6-727f-445e-93fb-e2357be4d55e">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9d633e62-5292-4deb-b0b1-c4659f8fd1da}" ma:internalName="TaxCatchAllLabel" ma:readOnly="true" ma:showField="CatchAllDataLabel" ma:web="1387f0f6-727f-445e-93fb-e2357be4d55e">
      <xsd:complexType>
        <xsd:complexContent>
          <xsd:extension base="dms:MultiChoiceLookup">
            <xsd:sequence>
              <xsd:element name="Value" type="dms:Lookup" maxOccurs="unbounded" minOccurs="0" nillable="true"/>
            </xsd:sequence>
          </xsd:extension>
        </xsd:complexContent>
      </xsd:complexType>
    </xsd:element>
    <xsd:element name="b1a1c84569a94f648beb988709a14110" ma:index="16" nillable="true" ma:taxonomy="true" ma:internalName="b1a1c84569a94f648beb988709a14110" ma:taxonomyFieldName="Publication_x0020_Scheme" ma:displayName="Publication Scheme" ma:readOnly="false" ma:default="" ma:fieldId="{b1a1c845-69a9-4f64-8beb-988709a14110}" ma:taxonomyMulti="true" ma:sspId="dd20ea4c-9513-41d8-a3cd-a24587225ade" ma:termSetId="aacb748b-47b9-4113-955d-1c789a97423c" ma:anchorId="00000000-0000-0000-0000-000000000000" ma:open="false" ma:isKeyword="false">
      <xsd:complexType>
        <xsd:sequence>
          <xsd:element ref="pc:Terms" minOccurs="0" maxOccurs="1"/>
        </xsd:sequence>
      </xsd:complexType>
    </xsd:element>
    <xsd:element name="e88b979d92d84287afa6b0cd91fd5886" ma:index="20" nillable="true" ma:taxonomy="true" ma:internalName="e88b979d92d84287afa6b0cd91fd5886" ma:taxonomyFieldName="Function" ma:displayName="Function" ma:readOnly="false" ma:default="" ma:fieldId="{e88b979d-92d8-4287-afa6-b0cd91fd5886}" ma:taxonomyMulti="true" ma:sspId="dd20ea4c-9513-41d8-a3cd-a24587225ade" ma:termSetId="fbabfaaf-1d8f-48ff-a239-39547900f938" ma:anchorId="00000000-0000-0000-0000-000000000000" ma:open="false" ma:isKeyword="false">
      <xsd:complexType>
        <xsd:sequence>
          <xsd:element ref="pc:Terms" minOccurs="0" maxOccurs="1"/>
        </xsd:sequence>
      </xsd:complexType>
    </xsd:element>
    <xsd:element name="Frequency" ma:index="22" ma:displayName="Frequency" ma:default="Monthly" ma:format="Dropdown" ma:internalName="Frequency" ma:readOnly="false">
      <xsd:simpleType>
        <xsd:restriction base="dms:Choice">
          <xsd:enumeration value="Monthly"/>
          <xsd:enumeration value="Quarterly"/>
          <xsd:enumeration value="Annually"/>
        </xsd:restriction>
      </xsd:simpleType>
    </xsd:element>
    <xsd:element name="Display_x0020_Name" ma:index="24" ma:displayName="Display Name" ma:internalName="Display_x0020_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87f0f6-727f-445e-93fb-e2357be4d55e" elementFormDefault="qualified">
    <xsd:import namespace="http://schemas.microsoft.com/office/2006/documentManagement/types"/>
    <xsd:import namespace="http://schemas.microsoft.com/office/infopath/2007/PartnerControls"/>
    <xsd:element name="Amlder_x0020_Diweddaru" ma:index="25" nillable="true" ma:displayName="Amlder Diweddaru" ma:description="Update Frequency (Cymraeg)" ma:format="Dropdown" ma:internalName="Amlder_x0020_Diweddaru">
      <xsd:simpleType>
        <xsd:restriction base="dms:Choice">
          <xsd:enumeration value="bob mis"/>
          <xsd:enumeration value="bob chwarter"/>
          <xsd:enumeration value="ddwywaith y flwyddyn"/>
          <xsd:enumeration value="bob blwyddyn"/>
        </xsd:restriction>
      </xsd:simpleType>
    </xsd:element>
    <xsd:element name="Cynllun_x0020_Cyhoeddi" ma:index="26" nillable="true" ma:displayName="Cynllun Cyhoeddi" ma:description="Publication Scheme (Cymraeg)" ma:internalName="Cynllun_x0020_Cyhoeddi">
      <xsd:simpleType>
        <xsd:restriction base="dms:Text">
          <xsd:maxLength value="255"/>
        </xsd:restriction>
      </xsd:simpleType>
    </xsd:element>
    <xsd:element name="Disgrifiad" ma:index="27" nillable="true" ma:displayName="Disgrifiad" ma:description="Description (Cymraeg)" ma:internalName="Disgrifiad">
      <xsd:simpleType>
        <xsd:restriction base="dms:Note">
          <xsd:maxLength value="255"/>
        </xsd:restriction>
      </xsd:simpleType>
    </xsd:element>
    <xsd:element name="Enw_x0020_Arddangos" ma:index="28" nillable="true" ma:displayName="Enw Arddangos" ma:description="Display Name (Cymraeg)" ma:internalName="Enw_x0020_Arddangos">
      <xsd:simpleType>
        <xsd:restriction base="dms:Text">
          <xsd:maxLength value="255"/>
        </xsd:restriction>
      </xsd:simpleType>
    </xsd:element>
    <xsd:element name="Swyddogaeth" ma:index="29" nillable="true" ma:displayName="Swyddogaeth" ma:description="Function (Cymraeg)" ma:internalName="Swyddogaeth">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ea1361-b564-481f-9001-fddfb9771c7d" elementFormDefault="qualified">
    <xsd:import namespace="http://schemas.microsoft.com/office/2006/documentManagement/types"/>
    <xsd:import namespace="http://schemas.microsoft.com/office/infopath/2007/PartnerControls"/>
    <xsd:element name="Description_x002e_" ma:index="30" nillable="true" ma:displayName="Description." ma:internalName="Description_x002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_x002e_ xmlns="8ab83359-5015-41de-872d-7d104efef8e2" xsi:nil="true"/>
    <Display_x0020_Name xmlns="5bd2c27b-2b1b-4d5e-97d5-a9fb9546e70c">Penalty Charge Notices - MTO and Parking</Display_x0020_Name>
    <Year xmlns="5bd2c27b-2b1b-4d5e-97d5-a9fb9546e70c">2017-18</Year>
    <Disgrifiad xmlns="5bd2c27b-2b1b-4d5e-97d5-a9fb9546e70c" xsi:nil="true"/>
    <DocumentSetDescription xmlns="http://schemas.microsoft.com/sharepoint/v3">A breakdown of all moving traffic and parking enforcement notices issued within the quarter including bus lane fines and yellow box junction fines. This information is broken down per week and includes the location of the offence. Also included in this data set is information relating to appeals and the income received. 
Please note that Appeals/Write offs can be subject to change. 
These figures exclude anything with car parking charges this is merely parking enforcement and moving traffic offence enforcement. </DocumentSetDescription>
    <Cynllun_x0020_Cyhoeddi xmlns="5bd2c27b-2b1b-4d5e-97d5-a9fb9546e70c" xsi:nil="true"/>
    <Frequency xmlns="5bd2c27b-2b1b-4d5e-97d5-a9fb9546e70c">Quarterly</Frequency>
    <Quarter xmlns="5bd2c27b-2b1b-4d5e-97d5-a9fb9546e70c">Q2</Quarter>
    <Amlder_x0020_Diweddaru xmlns="5bd2c27b-2b1b-4d5e-97d5-a9fb9546e70c" xsi:nil="true"/>
    <Enw_x0020_Arddangos xmlns="5bd2c27b-2b1b-4d5e-97d5-a9fb9546e70c" xsi:nil="true"/>
    <Swyddogaeth xmlns="5bd2c27b-2b1b-4d5e-97d5-a9fb9546e70c" xsi:nil="true"/>
    <e88b979d92d84287afa6b0cd91fd5886 xmlns="5bd2c27b-2b1b-4d5e-97d5-a9fb9546e70c" xsi:nil="true"/>
    <TaxCatchAll xmlns="5bd2c27b-2b1b-4d5e-97d5-a9fb9546e70c"/>
    <RoutingRuleDescription xmlns="http://schemas.microsoft.com/sharepoint/v3" xsi:nil="true"/>
    <b1a1c84569a94f648beb988709a14110 xmlns="5bd2c27b-2b1b-4d5e-97d5-a9fb9546e70c"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Policy Auditing</Name>
    <Synchronization>Synchronous</Synchronization>
    <Type>10001</Type>
    <SequenceNumber>1100</SequenceNumber>
    <Assembly>Microsoft.Office.Policy, Version=14.0.0.0, Culture=neutral, PublicKeyToken=71e9bce111e9429c</Assembly>
    <Class>Microsoft.Office.RecordsManagement.Internal.AuditHandler</Class>
    <Data/>
    <Filter/>
  </Receiver>
  <Receiver>
    <Name>Policy Auditing</Name>
    <Synchronization>Synchronous</Synchronization>
    <Type>10002</Type>
    <SequenceNumber>1101</SequenceNumber>
    <Assembly>Microsoft.Office.Policy, Version=14.0.0.0, Culture=neutral, PublicKeyToken=71e9bce111e9429c</Assembly>
    <Class>Microsoft.Office.RecordsManagement.Internal.AuditHandler</Class>
    <Data/>
    <Filter/>
  </Receiver>
  <Receiver>
    <Name>Policy Auditing</Name>
    <Synchronization>Synchronous</Synchronization>
    <Type>10004</Type>
    <SequenceNumber>1102</SequenceNumber>
    <Assembly>Microsoft.Office.Policy, Version=14.0.0.0, Culture=neutral, PublicKeyToken=71e9bce111e9429c</Assembly>
    <Class>Microsoft.Office.RecordsManagement.Internal.AuditHandler</Class>
    <Data/>
    <Filter/>
  </Receiver>
  <Receiver>
    <Name>Policy Auditing</Name>
    <Synchronization>Synchronous</Synchronization>
    <Type>10006</Type>
    <SequenceNumber>1103</SequenceNumber>
    <Assembly>Microsoft.Office.Policy, Version=14.0.0.0, Culture=neutral, PublicKeyToken=71e9bce111e9429c</Assembly>
    <Class>Microsoft.Office.RecordsManagement.Internal.AuditHandler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3A26EB-644B-41C0-A4DF-31C400763CD0}"/>
</file>

<file path=customXml/itemProps2.xml><?xml version="1.0" encoding="utf-8"?>
<ds:datastoreItem xmlns:ds="http://schemas.openxmlformats.org/officeDocument/2006/customXml" ds:itemID="{4EF96541-8003-4BAD-8ECA-1D08CA75FAF8}"/>
</file>

<file path=customXml/itemProps3.xml><?xml version="1.0" encoding="utf-8"?>
<ds:datastoreItem xmlns:ds="http://schemas.openxmlformats.org/officeDocument/2006/customXml" ds:itemID="{33C87785-41B3-44AD-8F60-02A39E72D9BD}"/>
</file>

<file path=customXml/itemProps4.xml><?xml version="1.0" encoding="utf-8"?>
<ds:datastoreItem xmlns:ds="http://schemas.openxmlformats.org/officeDocument/2006/customXml" ds:itemID="{65FAA630-ABD8-4B38-8273-2B46352D765C}"/>
</file>

<file path=customXml/itemProps5.xml><?xml version="1.0" encoding="utf-8"?>
<ds:datastoreItem xmlns:ds="http://schemas.openxmlformats.org/officeDocument/2006/customXml" ds:itemID="{33C87785-41B3-44AD-8F60-02A39E72D9BD}"/>
</file>

<file path=customXml/itemProps6.xml><?xml version="1.0" encoding="utf-8"?>
<ds:datastoreItem xmlns:ds="http://schemas.openxmlformats.org/officeDocument/2006/customXml" ds:itemID="{A5CF770E-FAF2-4506-A837-FEFF9394B6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Apr_2017</vt:lpstr>
      <vt:lpstr>May_2017</vt:lpstr>
      <vt:lpstr>June_2017</vt:lpstr>
      <vt:lpstr>July_2017</vt:lpstr>
      <vt:lpstr>Aug_2017</vt:lpstr>
      <vt:lpstr>Sep_2017</vt:lpstr>
      <vt:lpstr>Oct_2017</vt:lpstr>
      <vt:lpstr>Nov_2017</vt:lpstr>
      <vt:lpstr>Dec_2017</vt:lpstr>
      <vt:lpstr>Jan_2018</vt:lpstr>
      <vt:lpstr>Feb_2018</vt:lpstr>
      <vt:lpstr>Mar_2018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Kayleigh Roberts</dc:creator>
  <cp:lastModifiedBy>Roberts, Kayleigh</cp:lastModifiedBy>
  <dcterms:created xsi:type="dcterms:W3CDTF">2016-01-26T10:27:18Z</dcterms:created>
  <dcterms:modified xsi:type="dcterms:W3CDTF">2017-11-01T10:39:53Z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0x010100BC9BCC19540D4C4181BBA52C2292E41000E92A7FF2CD93934F84B7CF3F10586EEA</vt:lpwstr>
  </property>
  <property fmtid="{D5CDD505-2E9C-101B-9397-08002B2CF9AE}" pid="3" name="Function">
    <vt:lpwstr>20;#Highways ＆ Transport|c8c9c6cb-f951-4f78-8537-22fe06af086e</vt:lpwstr>
  </property>
  <property fmtid="{D5CDD505-2E9C-101B-9397-08002B2CF9AE}" pid="4" name="Publication Scheme">
    <vt:lpwstr>17;#Lists and registers|f918ed54-766f-495b-acf8-1c3590c86957</vt:lpwstr>
  </property>
  <property fmtid="{D5CDD505-2E9C-101B-9397-08002B2CF9AE}" pid="5" name="_dlc_policyId">
    <vt:lpwstr>0x010100DABDC1A7F2D9F34AB2DE039EF2626CDD03|1238569279</vt:lpwstr>
  </property>
  <property fmtid="{D5CDD505-2E9C-101B-9397-08002B2CF9AE}" pid="6" name="ItemRetentionFormula">
    <vt:lpwstr>&lt;formula id="Microsoft.Office.RecordsManagement.PolicyFeatures.Expiration.Formula.BuiltIn"&gt;&lt;number&gt;2&lt;/number&gt;&lt;property&gt;Modified&lt;/property&gt;&lt;propertyId&gt;28cf69c5-fa48-462a-b5cd-27b6f9d2bd5f&lt;/propertyId&gt;&lt;period&gt;years&lt;/period&gt;&lt;/formula&gt;</vt:lpwstr>
  </property>
  <property fmtid="{D5CDD505-2E9C-101B-9397-08002B2CF9AE}" pid="7" name="_dlc_DocIdItemGuid">
    <vt:lpwstr>74d6b103-3f5b-4eb4-abba-324438f20bc0</vt:lpwstr>
  </property>
  <property fmtid="{D5CDD505-2E9C-101B-9397-08002B2CF9AE}" pid="8" name="Frequency">
    <vt:lpwstr>Quarterly</vt:lpwstr>
  </property>
  <property fmtid="{D5CDD505-2E9C-101B-9397-08002B2CF9AE}" pid="9" name="Quarter">
    <vt:lpwstr>Q2</vt:lpwstr>
  </property>
  <property fmtid="{D5CDD505-2E9C-101B-9397-08002B2CF9AE}" pid="10" name="Display Name">
    <vt:lpwstr>Penalty Charge Notices - MTO and Parking</vt:lpwstr>
  </property>
  <property fmtid="{D5CDD505-2E9C-101B-9397-08002B2CF9AE}" pid="11" name="Year">
    <vt:lpwstr>2017-18</vt:lpwstr>
  </property>
  <property fmtid="{D5CDD505-2E9C-101B-9397-08002B2CF9AE}" pid="12" name="DocumentSetDescription">
    <vt:lpwstr>A breakdown of all moving traffic and parking enforcement notices issued within the quarter including bus lane fines and yellow box junction fines. This information is broken down per week and includes the location of the offence. Also included in this data set is information relating to appeals and the income received. 
Please note that Appeals/Write offs can be subject to change. 
These figures exclude anything with car parking charges this is merely parking enforcement and moving traffic offence enforcement. </vt:lpwstr>
  </property>
  <property fmtid="{D5CDD505-2E9C-101B-9397-08002B2CF9AE}" pid="13" name="_docset_NoMedatataSyncRequired">
    <vt:lpwstr>False</vt:lpwstr>
  </property>
</Properties>
</file>